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35" yWindow="30" windowWidth="7125" windowHeight="12120" tabRatio="695" firstSheet="1" activeTab="1"/>
  </bookViews>
  <sheets>
    <sheet name="Instructions" sheetId="1" state="hidden" r:id="rId1"/>
    <sheet name="Manual Ratio Data" sheetId="2" r:id="rId2"/>
  </sheets>
  <definedNames>
    <definedName name="CRITERIA" localSheetId="0">'Instructions'!#REF!</definedName>
    <definedName name="Diam">'Instructions'!$E$90:$E$101</definedName>
    <definedName name="_xlnm.Print_Titles" localSheetId="1">'Manual Ratio Data'!$6:$6</definedName>
    <definedName name="Ratio">'Instructions'!$D$90:$D$100</definedName>
    <definedName name="Width">'Instructions'!$C$90:$C$109</definedName>
  </definedNames>
  <calcPr fullCalcOnLoad="1"/>
</workbook>
</file>

<file path=xl/comments2.xml><?xml version="1.0" encoding="utf-8"?>
<comments xmlns="http://schemas.openxmlformats.org/spreadsheetml/2006/main">
  <authors>
    <author>Ron Pieper</author>
    <author>11418228</author>
    <author>Ben Hulett</author>
  </authors>
  <commentList>
    <comment ref="M14" authorId="0">
      <text>
        <r>
          <rPr>
            <b/>
            <sz val="8"/>
            <rFont val="Tahoma"/>
            <family val="0"/>
          </rPr>
          <t>Ron Pieper:</t>
        </r>
        <r>
          <rPr>
            <sz val="8"/>
            <rFont val="Tahoma"/>
            <family val="0"/>
          </rPr>
          <t xml:space="preserve">
Visually verified, but note 63R and 16P, not same as some other 3.94 F/D's</t>
        </r>
      </text>
    </comment>
    <comment ref="Y26" authorId="1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Alternative Ratio - 39/27 1.444</t>
        </r>
      </text>
    </comment>
    <comment ref="AC36" authorId="1">
      <text>
        <r>
          <rPr>
            <sz val="12"/>
            <rFont val="Tahoma"/>
            <family val="2"/>
          </rPr>
          <t>Alternative Ratio - 30/34 0.882</t>
        </r>
      </text>
    </comment>
    <comment ref="AC26" authorId="1">
      <text>
        <r>
          <rPr>
            <sz val="12"/>
            <rFont val="Arial"/>
            <family val="2"/>
          </rPr>
          <t>Alternative Ratio - 30/34 0.882</t>
        </r>
      </text>
    </comment>
    <comment ref="AC27" authorId="1">
      <text>
        <r>
          <rPr>
            <sz val="12"/>
            <rFont val="Arial"/>
            <family val="2"/>
          </rPr>
          <t>Alternative Ratio - 30/34 0.882</t>
        </r>
      </text>
    </comment>
    <comment ref="Y102" authorId="1">
      <text>
        <r>
          <rPr>
            <sz val="12"/>
            <rFont val="Arial"/>
            <family val="2"/>
          </rPr>
          <t>Alternative Ratio - 36/28 1.286</t>
        </r>
      </text>
    </comment>
    <comment ref="AC102" authorId="1">
      <text>
        <r>
          <rPr>
            <sz val="12"/>
            <rFont val="Arial"/>
            <family val="2"/>
          </rPr>
          <t>Alternative Ratio - 26/37 0.703</t>
        </r>
      </text>
    </comment>
    <comment ref="Y55" authorId="1">
      <text>
        <r>
          <rPr>
            <sz val="12"/>
            <rFont val="Arial"/>
            <family val="2"/>
          </rPr>
          <t>Alternative Ratio - 36/28 1.286</t>
        </r>
      </text>
    </comment>
    <comment ref="AC55" authorId="1">
      <text>
        <r>
          <rPr>
            <sz val="12"/>
            <rFont val="Arial"/>
            <family val="2"/>
          </rPr>
          <t>Alternative Ratio - 32/31 1.032</t>
        </r>
      </text>
    </comment>
    <comment ref="U131" authorId="1">
      <text>
        <r>
          <rPr>
            <sz val="12"/>
            <rFont val="Arial"/>
            <family val="2"/>
          </rPr>
          <t>Alternative Ratio - 36/17 2.118</t>
        </r>
      </text>
    </comment>
    <comment ref="U134" authorId="1">
      <text>
        <r>
          <rPr>
            <sz val="12"/>
            <rFont val="Arial"/>
            <family val="2"/>
          </rPr>
          <t>Alternative Ratio - 36/17 2.118</t>
        </r>
      </text>
    </comment>
    <comment ref="U143" authorId="1">
      <text>
        <r>
          <rPr>
            <sz val="12"/>
            <rFont val="Arial"/>
            <family val="2"/>
          </rPr>
          <t>Alternative Ratio - 36/17 2.118</t>
        </r>
      </text>
    </comment>
    <comment ref="M134" authorId="1">
      <text>
        <r>
          <rPr>
            <sz val="12"/>
            <rFont val="Arial"/>
            <family val="2"/>
          </rPr>
          <t>62/17</t>
        </r>
      </text>
    </comment>
    <comment ref="U144" authorId="2">
      <text>
        <r>
          <rPr>
            <sz val="12"/>
            <rFont val="Arial"/>
            <family val="2"/>
          </rPr>
          <t>Alternative Ratio - 36/17 2.118</t>
        </r>
      </text>
    </comment>
    <comment ref="U139" authorId="2">
      <text>
        <r>
          <rPr>
            <sz val="12"/>
            <rFont val="Arial"/>
            <family val="2"/>
          </rPr>
          <t>Alternative Ratio - 36/17 2.118</t>
        </r>
      </text>
    </comment>
    <comment ref="U140" authorId="2">
      <text>
        <r>
          <rPr>
            <sz val="12"/>
            <rFont val="Arial"/>
            <family val="2"/>
          </rPr>
          <t>Alternative Ratio - 36/17 2.118</t>
        </r>
      </text>
    </comment>
    <comment ref="U141" authorId="2">
      <text>
        <r>
          <rPr>
            <sz val="12"/>
            <rFont val="Arial"/>
            <family val="2"/>
          </rPr>
          <t>Alternative Ratio - 36/17 2.118</t>
        </r>
      </text>
    </comment>
  </commentList>
</comments>
</file>

<file path=xl/sharedStrings.xml><?xml version="1.0" encoding="utf-8"?>
<sst xmlns="http://schemas.openxmlformats.org/spreadsheetml/2006/main" count="832" uniqueCount="643">
  <si>
    <t>wheel
circ.
(in.)</t>
  </si>
  <si>
    <t>Gear and Roadspeed, mph</t>
  </si>
  <si>
    <t>Jump" between gears, mph</t>
  </si>
  <si>
    <t>Code</t>
  </si>
  <si>
    <t>Main- shaft Brg. Dia.</t>
  </si>
  <si>
    <t>Ring</t>
  </si>
  <si>
    <t>Pinion</t>
  </si>
  <si>
    <t>Final Drive Ratio</t>
  </si>
  <si>
    <t>1M</t>
  </si>
  <si>
    <t>1P</t>
  </si>
  <si>
    <t>1st Ratio</t>
  </si>
  <si>
    <t>1st Total</t>
  </si>
  <si>
    <t>2M</t>
  </si>
  <si>
    <t>2P</t>
  </si>
  <si>
    <t>2nd Ratio</t>
  </si>
  <si>
    <t>2nd Total</t>
  </si>
  <si>
    <t>3P</t>
  </si>
  <si>
    <t>3M</t>
  </si>
  <si>
    <t>3rd Ratio</t>
  </si>
  <si>
    <t>3rd Total</t>
  </si>
  <si>
    <t>4P</t>
  </si>
  <si>
    <t>4M</t>
  </si>
  <si>
    <t>4th Ratio</t>
  </si>
  <si>
    <t>4th Total</t>
  </si>
  <si>
    <t>5M</t>
  </si>
  <si>
    <t>5P</t>
  </si>
  <si>
    <t>5th Ratio</t>
  </si>
  <si>
    <t>5th Total</t>
  </si>
  <si>
    <t>1-2</t>
  </si>
  <si>
    <t>2-3</t>
  </si>
  <si>
    <t>3-4</t>
  </si>
  <si>
    <t>4-5</t>
  </si>
  <si>
    <t>---</t>
  </si>
  <si>
    <t>2H</t>
  </si>
  <si>
    <t>2Y</t>
  </si>
  <si>
    <t>4K</t>
  </si>
  <si>
    <t>7A</t>
  </si>
  <si>
    <t>8/83 - 2/84 Jetta, 1/82 - 7/83 Rabbit</t>
  </si>
  <si>
    <t>9A</t>
  </si>
  <si>
    <t>8/84 - 7/85 Golf, 1/85 - 7/85 Jetta, 7/84 - 7/84 Rabbit, 7/84 - 7/84 Scirocco</t>
  </si>
  <si>
    <t>ACD</t>
  </si>
  <si>
    <t>9/87 - 5/88 Golf, 10/87 - 10/87 Jetta</t>
  </si>
  <si>
    <t>ACH</t>
  </si>
  <si>
    <t>ACL</t>
  </si>
  <si>
    <t>8/87 - 9/87 Jetta</t>
  </si>
  <si>
    <t>ACN</t>
  </si>
  <si>
    <t>AEN</t>
  </si>
  <si>
    <t>11/87 - 7/88 Jetta</t>
  </si>
  <si>
    <t>AGB</t>
  </si>
  <si>
    <t>AGS*</t>
  </si>
  <si>
    <t>8/86 - 7/87 Golf, '8/86 - 7/87 Jetta</t>
  </si>
  <si>
    <t>AMC</t>
  </si>
  <si>
    <t>AON</t>
  </si>
  <si>
    <t>9/87 - 10/87 Golf, 9/87 - 5/88 Jetta</t>
  </si>
  <si>
    <t>APW</t>
  </si>
  <si>
    <t>ASF</t>
  </si>
  <si>
    <t>9/87 - 5/88 Golf, 9/87 - 5/88 Jetta</t>
  </si>
  <si>
    <t>ATH</t>
  </si>
  <si>
    <t>AUG</t>
  </si>
  <si>
    <t>AVX</t>
  </si>
  <si>
    <t>AWY</t>
  </si>
  <si>
    <t>CHB</t>
  </si>
  <si>
    <t>CHD</t>
  </si>
  <si>
    <t>CHE</t>
  </si>
  <si>
    <t>DFN</t>
  </si>
  <si>
    <t>DFP</t>
  </si>
  <si>
    <t>FF</t>
  </si>
  <si>
    <t>3/81 - 7/81 Jetta, 7/78 - 7/79 Rabbit, 8/79 - 7/80 Scirocco</t>
  </si>
  <si>
    <t>8/81 - 7/83 Jetta, 1/80 - 3/81 Rabbit, 8/81 - 7/83 Scirocco</t>
  </si>
  <si>
    <t>FO</t>
  </si>
  <si>
    <t>8/78 - 5/79 Rabbit</t>
  </si>
  <si>
    <t>4K (0.80 5th)</t>
  </si>
  <si>
    <t>http://www.miata.net/garage/tirecalc.html</t>
  </si>
  <si>
    <t>GP</t>
  </si>
  <si>
    <t xml:space="preserve"> (3+E from '81)</t>
  </si>
  <si>
    <t>GC</t>
  </si>
  <si>
    <t xml:space="preserve"> (to '80)</t>
  </si>
  <si>
    <t xml:space="preserve"> (from '81)</t>
  </si>
  <si>
    <t>GY</t>
  </si>
  <si>
    <t>GL</t>
  </si>
  <si>
    <t>Stock 9A</t>
  </si>
  <si>
    <t>ATA</t>
  </si>
  <si>
    <t>AYL</t>
  </si>
  <si>
    <t>AYK</t>
  </si>
  <si>
    <t>AGC</t>
  </si>
  <si>
    <t>CES</t>
  </si>
  <si>
    <t>CDM</t>
  </si>
  <si>
    <t>EMT</t>
  </si>
  <si>
    <t>DQY</t>
  </si>
  <si>
    <t>CTN</t>
  </si>
  <si>
    <t>EGD</t>
  </si>
  <si>
    <t>ELG</t>
  </si>
  <si>
    <t>Ron</t>
  </si>
  <si>
    <t>Allyn</t>
  </si>
  <si>
    <t>Added 02A/02J ratios. Corrected gear/roadspeed formulas to work where tooth counts had not been entered. 5th gear now shows "N/A" if that gear is not used.</t>
  </si>
  <si>
    <t>Drive axle Flange Dia.</t>
  </si>
  <si>
    <t>I have no idea</t>
  </si>
  <si>
    <t>Corrected some incorrect headings (usually hidden).  Added "020 Gear Guide" sheet.  Filled in some missing formulas in the 4-speed area.</t>
  </si>
  <si>
    <t>Added alternate FF datecode gearset</t>
  </si>
  <si>
    <t>Mk2 16v</t>
  </si>
  <si>
    <t>Model</t>
  </si>
  <si>
    <t>Mk2 8v</t>
  </si>
  <si>
    <t>Mk3 2.0 8v</t>
  </si>
  <si>
    <t>GN</t>
  </si>
  <si>
    <t xml:space="preserve"> (3+E 8/82-7/84) Pickup</t>
  </si>
  <si>
    <t>8/79 - 7/80 Jetta, 8/82 - 7/83 Rabbit (Close Ratio)</t>
  </si>
  <si>
    <t>6G</t>
  </si>
  <si>
    <t>Euro 8/'82-7/'83   (Close Ratio)</t>
  </si>
  <si>
    <t>7G</t>
  </si>
  <si>
    <t>Euro 8/'82-7/'83 - Close Ratio '83</t>
  </si>
  <si>
    <t>8/87 - 7/88 Jetta, '86-'90 1.6L Diesel</t>
  </si>
  <si>
    <t>10/83 - 2/84 Jetta, 8/82 - 7/83 Rabbit, 8/83 - 6/84 Scirocco - C/R</t>
  </si>
  <si>
    <t>4Y</t>
  </si>
  <si>
    <t>Close Ratio 1.8 8v</t>
  </si>
  <si>
    <t>7/84 - 9/86 Golf, 8/84 - 7/85 Jetta. '85 1.6L Diesel</t>
  </si>
  <si>
    <t>9/87 - 9/87 Golf, 2/87 - 7/87 Jetta, 2/86 - 7/89 Scirocco - C/R</t>
  </si>
  <si>
    <t>9/87 - 5/88 Golf, 10/87 - 7/88 Jetta, 16v - C/R</t>
  </si>
  <si>
    <t>7/84 - 9/86 Golf, 8/84 - 7/85 Jetta, 1.8 8v</t>
  </si>
  <si>
    <t>8/89 - 7/90 Golf, 8/89 - 7/90 Jetta, 1.8L 8V '90-'93</t>
  </si>
  <si>
    <t>1/91 - 7/92 Jetta, 1.6L TDI ECO</t>
  </si>
  <si>
    <t>8/92 - 11/95 Golf, 8/93 - 7/95 Jetta, From '93 1.8L</t>
  </si>
  <si>
    <t>8/95 - 7/96 Golf, From '93 1.8L</t>
  </si>
  <si>
    <t>8/92 - 12/95 Golf, 8/92 - 7/95 Jetta, From '93 1.9L TD 75hp</t>
  </si>
  <si>
    <t>12/95 - 7/96 Golf, 12/95 - 7/96 Jetta. From '93 1.9L TD 75hp</t>
  </si>
  <si>
    <t>8/95 - 7/96 Golf, 8/95 - 7/96 Jetta,  From '93 115hp, Large input shaft</t>
  </si>
  <si>
    <t>8/82 - 7/83 Rabbit, 1/83 - 7/83 Scirocco, Close Ratio '83 GTI</t>
  </si>
  <si>
    <t>VW Motorsport</t>
  </si>
  <si>
    <t>Corrado G60</t>
  </si>
  <si>
    <t>Corrado G60, Passat 16v</t>
  </si>
  <si>
    <t>Passat</t>
  </si>
  <si>
    <t>Corrado VR6</t>
  </si>
  <si>
    <t>VR6 Passat, Golf/Jetta III</t>
  </si>
  <si>
    <t>Beetle,Golf/Jetta IV</t>
  </si>
  <si>
    <t>02J</t>
  </si>
  <si>
    <t>02C</t>
  </si>
  <si>
    <t>02A</t>
  </si>
  <si>
    <t>CHA</t>
  </si>
  <si>
    <t>TDI Passat</t>
  </si>
  <si>
    <t>CNL</t>
  </si>
  <si>
    <t>2.0L 8V Passat</t>
  </si>
  <si>
    <t>CGY</t>
  </si>
  <si>
    <t>CAW</t>
  </si>
  <si>
    <t>CBC</t>
  </si>
  <si>
    <t>AYR</t>
  </si>
  <si>
    <t>CDH</t>
  </si>
  <si>
    <t>Passat Syncro 134hp (Canada)</t>
  </si>
  <si>
    <t>Ben</t>
  </si>
  <si>
    <t>CZM</t>
  </si>
  <si>
    <t>VR6 Golf/Jetta IV</t>
  </si>
  <si>
    <t>TDI Beetle, Golf/Jetta IV</t>
  </si>
  <si>
    <t>1.8T Beetle '99</t>
  </si>
  <si>
    <t>2.0L Golf/Jetta IV</t>
  </si>
  <si>
    <t>2000-up 1.8T Golf/Jetta IV</t>
  </si>
  <si>
    <t>http://www.techtonicstuning.com/trannyratios.asp</t>
  </si>
  <si>
    <t>Sources</t>
  </si>
  <si>
    <t xml:space="preserve">Corrado G60 </t>
  </si>
  <si>
    <t>http://forums.vwvortex.com/zerothread?id=642018</t>
  </si>
  <si>
    <t>http://www.4crawler.com/Diesel/VW_020_transmission.shtml</t>
  </si>
  <si>
    <t>link to original</t>
  </si>
  <si>
    <t>02M</t>
  </si>
  <si>
    <t>ERF</t>
  </si>
  <si>
    <t>6th Ratio</t>
  </si>
  <si>
    <t>Engine Code</t>
  </si>
  <si>
    <t>ARL</t>
  </si>
  <si>
    <t>AGG</t>
  </si>
  <si>
    <t>EVS</t>
  </si>
  <si>
    <t>AGU</t>
  </si>
  <si>
    <t>Mk4 2.0 Gti</t>
  </si>
  <si>
    <t>EBD</t>
  </si>
  <si>
    <t>ENJ</t>
  </si>
  <si>
    <t>2000 1J Gti 1.8T</t>
  </si>
  <si>
    <t>EHA</t>
  </si>
  <si>
    <t>AWP</t>
  </si>
  <si>
    <t>180 BHP</t>
  </si>
  <si>
    <t>150 BHP</t>
  </si>
  <si>
    <t>Beetle,Golf/Jetta IV, FWD 1.8T</t>
  </si>
  <si>
    <t>02S</t>
  </si>
  <si>
    <t>FYG</t>
  </si>
  <si>
    <t>GLB</t>
  </si>
  <si>
    <t>GQB</t>
  </si>
  <si>
    <t>GQL</t>
  </si>
  <si>
    <t>GQM</t>
  </si>
  <si>
    <t>GQN</t>
  </si>
  <si>
    <t>GQP</t>
  </si>
  <si>
    <t>GXV</t>
  </si>
  <si>
    <t>Mk5 Golf</t>
  </si>
  <si>
    <t>Touran 1.9 Tdi</t>
  </si>
  <si>
    <t>A3 2.0 Fsi</t>
  </si>
  <si>
    <t>GXN</t>
  </si>
  <si>
    <t>CDA</t>
  </si>
  <si>
    <t>ABF</t>
  </si>
  <si>
    <t>CBA</t>
  </si>
  <si>
    <t>CGP</t>
  </si>
  <si>
    <t>CHN</t>
  </si>
  <si>
    <t>CCM</t>
  </si>
  <si>
    <t>AGW</t>
  </si>
  <si>
    <t>Euro From 8/'83, mk1 caddy diesel</t>
  </si>
  <si>
    <t>Mk3 Golf 16v</t>
  </si>
  <si>
    <t>DPA</t>
  </si>
  <si>
    <t>ASD</t>
  </si>
  <si>
    <t>CHV</t>
  </si>
  <si>
    <t>6M</t>
  </si>
  <si>
    <t>6P</t>
  </si>
  <si>
    <t>6th Total</t>
  </si>
  <si>
    <t>Corrected ACH 5th gear ratio</t>
  </si>
  <si>
    <t>AAZ?</t>
  </si>
  <si>
    <t>AFN?</t>
  </si>
  <si>
    <t>CDJ</t>
  </si>
  <si>
    <t>CHC</t>
  </si>
  <si>
    <t>8A</t>
  </si>
  <si>
    <t>DGD</t>
  </si>
  <si>
    <t>DFQ</t>
  </si>
  <si>
    <t>4T</t>
  </si>
  <si>
    <t>DGF</t>
  </si>
  <si>
    <t>DGT</t>
  </si>
  <si>
    <t>FM</t>
  </si>
  <si>
    <t>FD</t>
  </si>
  <si>
    <t>FK</t>
  </si>
  <si>
    <t>FN</t>
  </si>
  <si>
    <t>FH</t>
  </si>
  <si>
    <t>FJ</t>
  </si>
  <si>
    <t>Mk3 Tdi  ECO</t>
  </si>
  <si>
    <t>No. of Gears</t>
  </si>
  <si>
    <t>5th-6th Pinion (6 speed only)</t>
  </si>
  <si>
    <t>5th-6th Final Drive Ratio</t>
  </si>
  <si>
    <t>5-6</t>
  </si>
  <si>
    <t>DRW</t>
  </si>
  <si>
    <t>ERR</t>
  </si>
  <si>
    <t>EFF</t>
  </si>
  <si>
    <t>FML</t>
  </si>
  <si>
    <t>DRP</t>
  </si>
  <si>
    <t>4WD</t>
  </si>
  <si>
    <t>2WD</t>
  </si>
  <si>
    <t>EEJ</t>
  </si>
  <si>
    <t>FEK</t>
  </si>
  <si>
    <t>FEM</t>
  </si>
  <si>
    <t>FEL</t>
  </si>
  <si>
    <t>ESW</t>
  </si>
  <si>
    <t>ERE</t>
  </si>
  <si>
    <t>FMP</t>
  </si>
  <si>
    <t>02K</t>
  </si>
  <si>
    <t>DUS</t>
  </si>
  <si>
    <t>DUU</t>
  </si>
  <si>
    <t>DUW</t>
  </si>
  <si>
    <t>ERT</t>
  </si>
  <si>
    <t>02T</t>
  </si>
  <si>
    <t>FYK</t>
  </si>
  <si>
    <t>Beetle '03</t>
  </si>
  <si>
    <t>FLU</t>
  </si>
  <si>
    <t>FNT</t>
  </si>
  <si>
    <t>Golf '03</t>
  </si>
  <si>
    <t>EGF</t>
  </si>
  <si>
    <t>EHC</t>
  </si>
  <si>
    <t>DZC</t>
  </si>
  <si>
    <t>DZQ</t>
  </si>
  <si>
    <t>EBP</t>
  </si>
  <si>
    <t>EGT</t>
  </si>
  <si>
    <t>EKG</t>
  </si>
  <si>
    <t>EKH</t>
  </si>
  <si>
    <t>EMS</t>
  </si>
  <si>
    <t>EZK</t>
  </si>
  <si>
    <t>FBV</t>
  </si>
  <si>
    <t>EGC</t>
  </si>
  <si>
    <t>EGU</t>
  </si>
  <si>
    <t>EMR</t>
  </si>
  <si>
    <t>ERS</t>
  </si>
  <si>
    <t>EVR</t>
  </si>
  <si>
    <t>EQQ</t>
  </si>
  <si>
    <t>FBW</t>
  </si>
  <si>
    <t>EBQ</t>
  </si>
  <si>
    <t>EGX</t>
  </si>
  <si>
    <t>FBN</t>
  </si>
  <si>
    <t>EGR</t>
  </si>
  <si>
    <t>EBJ</t>
  </si>
  <si>
    <t>EWW</t>
  </si>
  <si>
    <t>FBY</t>
  </si>
  <si>
    <t>FCF</t>
  </si>
  <si>
    <t>EGS</t>
  </si>
  <si>
    <t>FBL</t>
  </si>
  <si>
    <t>FCH</t>
  </si>
  <si>
    <t>FDS</t>
  </si>
  <si>
    <t>??</t>
  </si>
  <si>
    <t>Beetle '01,Golf/Jetta IV</t>
  </si>
  <si>
    <t>Beetle '01</t>
  </si>
  <si>
    <t>EUQ</t>
  </si>
  <si>
    <t xml:space="preserve">Beetle '01 </t>
  </si>
  <si>
    <t>Bora '03</t>
  </si>
  <si>
    <t>Bora,Beetle '03</t>
  </si>
  <si>
    <t>EUH</t>
  </si>
  <si>
    <t>EGY</t>
  </si>
  <si>
    <t>FBK</t>
  </si>
  <si>
    <t>Bora</t>
  </si>
  <si>
    <t>EWK</t>
  </si>
  <si>
    <t>EWN</t>
  </si>
  <si>
    <t>EHB</t>
  </si>
  <si>
    <t>Bora '02</t>
  </si>
  <si>
    <t>DLP</t>
  </si>
  <si>
    <t>Bora '01</t>
  </si>
  <si>
    <t>DNZ</t>
  </si>
  <si>
    <t>DRZ</t>
  </si>
  <si>
    <t>CZB</t>
  </si>
  <si>
    <t>DSB</t>
  </si>
  <si>
    <t>DUV</t>
  </si>
  <si>
    <t>2.0L Beetle '98, Bora '01</t>
  </si>
  <si>
    <t>DYN</t>
  </si>
  <si>
    <t>DEA</t>
  </si>
  <si>
    <t>EBA</t>
  </si>
  <si>
    <t>DZL</t>
  </si>
  <si>
    <t>EBF</t>
  </si>
  <si>
    <t>EGV</t>
  </si>
  <si>
    <t>TDI Beetle, Golf/Jetta IV , Bora '01</t>
  </si>
  <si>
    <t>Beetle,Golf/Jetta IV, Bora '01</t>
  </si>
  <si>
    <t>2.0L Golf/Jetta IV, Bora '01</t>
  </si>
  <si>
    <t>EBS</t>
  </si>
  <si>
    <t>EWX</t>
  </si>
  <si>
    <t>FBX</t>
  </si>
  <si>
    <t>VR6 Golf/Jetta IV,Bora '01</t>
  </si>
  <si>
    <t>EUJ</t>
  </si>
  <si>
    <t>ERW</t>
  </si>
  <si>
    <t>EAG</t>
  </si>
  <si>
    <t>EAH</t>
  </si>
  <si>
    <t>EWL</t>
  </si>
  <si>
    <t>DRV</t>
  </si>
  <si>
    <t>FBS</t>
  </si>
  <si>
    <t>Caddy</t>
  </si>
  <si>
    <t>020</t>
  </si>
  <si>
    <t>085</t>
  </si>
  <si>
    <t>CWW</t>
  </si>
  <si>
    <t>DXB</t>
  </si>
  <si>
    <t>DXC</t>
  </si>
  <si>
    <t>DCE</t>
  </si>
  <si>
    <t>EQV</t>
  </si>
  <si>
    <t>FFC</t>
  </si>
  <si>
    <t>Caddy '03</t>
  </si>
  <si>
    <t>DCK</t>
  </si>
  <si>
    <t>ERC</t>
  </si>
  <si>
    <t>FJA</t>
  </si>
  <si>
    <t>DRC</t>
  </si>
  <si>
    <t>ERB</t>
  </si>
  <si>
    <t>DXL</t>
  </si>
  <si>
    <t>DDR</t>
  </si>
  <si>
    <t>DDG</t>
  </si>
  <si>
    <t>DGK</t>
  </si>
  <si>
    <t>DGH</t>
  </si>
  <si>
    <t>CYZ</t>
  </si>
  <si>
    <t>EAZ</t>
  </si>
  <si>
    <t>FVW</t>
  </si>
  <si>
    <t>Passat Tdi, Mk3 Golf Tdi, Caddy</t>
  </si>
  <si>
    <t>DSF</t>
  </si>
  <si>
    <t>EWY</t>
  </si>
  <si>
    <t>Caddy 1.4 '03</t>
  </si>
  <si>
    <t>DXN</t>
  </si>
  <si>
    <t>AGH</t>
  </si>
  <si>
    <t>2G</t>
  </si>
  <si>
    <t>5B</t>
  </si>
  <si>
    <t>ATB*</t>
  </si>
  <si>
    <t>70/19 also</t>
  </si>
  <si>
    <t>AGK</t>
  </si>
  <si>
    <t>4R</t>
  </si>
  <si>
    <t>Scirroco</t>
  </si>
  <si>
    <t>2Z</t>
  </si>
  <si>
    <t>FJW</t>
  </si>
  <si>
    <t>ASZ</t>
  </si>
  <si>
    <t>FSW</t>
  </si>
  <si>
    <t>Polo/Fabia/Ibiza</t>
  </si>
  <si>
    <t>HDS</t>
  </si>
  <si>
    <t>Polo/Fabia '04</t>
  </si>
  <si>
    <t>03 Ibiza Sport,Polo/Fabia/Ibiza, PD 130</t>
  </si>
  <si>
    <t>PD 115</t>
  </si>
  <si>
    <t>FSR</t>
  </si>
  <si>
    <t>EDJ</t>
  </si>
  <si>
    <t>2.8 litre Golf/Jetta 98-99</t>
  </si>
  <si>
    <t>1.8 ltre Golf/Jetta 98-99</t>
  </si>
  <si>
    <t>1.8 litre Golf/Jetta 98-99</t>
  </si>
  <si>
    <t>FZQ</t>
  </si>
  <si>
    <t>FZR</t>
  </si>
  <si>
    <t>PL</t>
  </si>
  <si>
    <t>Version 1</t>
  </si>
  <si>
    <t>Version 2</t>
  </si>
  <si>
    <t>Version 3</t>
  </si>
  <si>
    <t>Version 4</t>
  </si>
  <si>
    <t>Version 5</t>
  </si>
  <si>
    <t>Version 6</t>
  </si>
  <si>
    <t>Version 7</t>
  </si>
  <si>
    <t>ETKA, Bentley Publishers &amp; Various Forums</t>
  </si>
  <si>
    <t xml:space="preserve">Checked everything, corrected a lot of ratios and added lots too. You can contact me at info@vwtechnic.com  with ideas. </t>
  </si>
  <si>
    <t>DO NOT DELETE</t>
  </si>
  <si>
    <t>Width</t>
  </si>
  <si>
    <t>Ratio</t>
  </si>
  <si>
    <t>Diam.</t>
  </si>
  <si>
    <t>Engine
RPM</t>
  </si>
  <si>
    <t>Width (mm)</t>
  </si>
  <si>
    <t>Rim Diam. (in)</t>
  </si>
  <si>
    <t>Side wall (in)</t>
  </si>
  <si>
    <t>Tire Radius (in)</t>
  </si>
  <si>
    <t>Tire Diam. (in)</t>
  </si>
  <si>
    <t>Revs per Mile</t>
  </si>
  <si>
    <t>Standard Input Shaft, Same Gear Ratios But Different Final Drive Ratios - UNCHECKED</t>
  </si>
  <si>
    <t>Large Input Shaft (16V &amp; Mk III 2.0L), Same Gear Ratios But Different Final Drive Ratios- UNCHECKED</t>
  </si>
  <si>
    <t>Verson 8</t>
  </si>
  <si>
    <t>16v</t>
  </si>
  <si>
    <t>8v</t>
  </si>
  <si>
    <t>Allyn originally added the native wheel circumference calculator on 18-Mar-07, I've moved the data to the (new) hidden instruction sheet.  General Tidy up.</t>
  </si>
  <si>
    <t>Introduction</t>
  </si>
  <si>
    <t>Identification</t>
  </si>
  <si>
    <t>There are two important part numbers used to identify a Volkswagen Gearbox.</t>
  </si>
  <si>
    <t>*</t>
  </si>
  <si>
    <t>This second code is a combination of 2 or 3 letters, although on early boxes numbers were used as well.</t>
  </si>
  <si>
    <t>Seat Toledo 1.6 ''99</t>
  </si>
  <si>
    <t>http://www.btinternet.com/~a_hutton/VW_Gearbox_Failure.htm</t>
  </si>
  <si>
    <t>Later gearboxes have the code stamped in the top, see image two.</t>
  </si>
  <si>
    <t xml:space="preserve">The second code number can be found stamped into the bottom of the gearbox casing, see image one. </t>
  </si>
  <si>
    <t>VW Gearbox Ratios</t>
  </si>
  <si>
    <t>Instructions</t>
  </si>
  <si>
    <r>
      <t xml:space="preserve">Only edit items or cells that are in </t>
    </r>
    <r>
      <rPr>
        <b/>
        <sz val="10"/>
        <color indexed="56"/>
        <rFont val="Arial"/>
        <family val="2"/>
      </rPr>
      <t xml:space="preserve">BLUE. </t>
    </r>
    <r>
      <rPr>
        <b/>
        <sz val="10"/>
        <rFont val="Arial"/>
        <family val="2"/>
      </rPr>
      <t xml:space="preserve">DO NOT </t>
    </r>
    <r>
      <rPr>
        <sz val="10"/>
        <rFont val="Arial"/>
        <family val="2"/>
      </rPr>
      <t>cut and paste.</t>
    </r>
  </si>
  <si>
    <t>Secondly enter the desired RPM's that your engine will produce.</t>
  </si>
  <si>
    <t xml:space="preserve">This will determine the top speeds potentially available from each ratio. </t>
  </si>
  <si>
    <t>Contact</t>
  </si>
  <si>
    <t>Edit Log</t>
  </si>
  <si>
    <t>Added 4 speed 020 ratios and did about a bazillion edits prior to this one, including coming up with this thing in the first place.</t>
  </si>
  <si>
    <t>Corrected incorrect info regarding bearing and splined gears, added 020 Gear Guide information, added Teeth Count Sheet 020</t>
  </si>
  <si>
    <t>Profile</t>
  </si>
  <si>
    <t>Firstly choose the tyre width, profile and rim diameter from the drop down menus.</t>
  </si>
  <si>
    <t>FVH</t>
  </si>
  <si>
    <t>FXQ</t>
  </si>
  <si>
    <t>GJC</t>
  </si>
  <si>
    <t>HFP</t>
  </si>
  <si>
    <t>GJD</t>
  </si>
  <si>
    <t>HHN</t>
  </si>
  <si>
    <t>Golf '05</t>
  </si>
  <si>
    <t>FNE</t>
  </si>
  <si>
    <t>GQQ</t>
  </si>
  <si>
    <t>02Q</t>
  </si>
  <si>
    <t>GRF</t>
  </si>
  <si>
    <t>ASU</t>
  </si>
  <si>
    <t>7D</t>
  </si>
  <si>
    <t>Mk4 Golf/Jetta, Beetle 1.8T</t>
  </si>
  <si>
    <t>EGQ</t>
  </si>
  <si>
    <t>ME, MF</t>
  </si>
  <si>
    <t>ME</t>
  </si>
  <si>
    <t>1V</t>
  </si>
  <si>
    <t>GX, MZ, RV</t>
  </si>
  <si>
    <t>RV</t>
  </si>
  <si>
    <t>RV, PF</t>
  </si>
  <si>
    <t>JH, 2H, RV, PF</t>
  </si>
  <si>
    <t>JH, HT, RD, RV, PF</t>
  </si>
  <si>
    <t>PB, PF</t>
  </si>
  <si>
    <t>PF</t>
  </si>
  <si>
    <t>KR, PL, PL, 9A</t>
  </si>
  <si>
    <t>08D</t>
  </si>
  <si>
    <t>Touareg 2005</t>
  </si>
  <si>
    <t>FEA</t>
  </si>
  <si>
    <t>FDZ</t>
  </si>
  <si>
    <t>Touran 2005</t>
  </si>
  <si>
    <t>FVF</t>
  </si>
  <si>
    <t>FZT</t>
  </si>
  <si>
    <t>GNE</t>
  </si>
  <si>
    <t>Touran, Golf '05</t>
  </si>
  <si>
    <t>Mk5 Golf, Touran</t>
  </si>
  <si>
    <t>GQG</t>
  </si>
  <si>
    <t>GVW</t>
  </si>
  <si>
    <t>ETF</t>
  </si>
  <si>
    <t>ASX</t>
  </si>
  <si>
    <t>Toledo '04</t>
  </si>
  <si>
    <t>FST</t>
  </si>
  <si>
    <t>FMT</t>
  </si>
  <si>
    <t>Toldeo '04</t>
  </si>
  <si>
    <t xml:space="preserve">This gearbox code also forms the basis of the Volkswagen part number. For example an "020" gearbox will have a part number that will start "020-300-048-EX". </t>
  </si>
  <si>
    <t>It is this code that is linked to the different ratios that many of us refer to and the examples below indicate that the gearboxes are "ACD" and "ASU".</t>
  </si>
  <si>
    <t>This manufacture date is in the format of DDMMY. The day, the month and then the year of decade it was built.</t>
  </si>
  <si>
    <t xml:space="preserve">The ACD Gearbox came from a Mk2 Golf and therfore the year must be 89. </t>
  </si>
  <si>
    <t>The other numbers after "ACD", "25019" refer to the manufacture date of the gearbox. In this case 25/01/9.</t>
  </si>
  <si>
    <t>LHY</t>
  </si>
  <si>
    <t>Scirocco 2010</t>
  </si>
  <si>
    <t>KWB</t>
  </si>
  <si>
    <t>KRM</t>
  </si>
  <si>
    <t>LHD</t>
  </si>
  <si>
    <t>KNU</t>
  </si>
  <si>
    <t>KZS</t>
  </si>
  <si>
    <t>KXZ</t>
  </si>
  <si>
    <t>Scirocco</t>
  </si>
  <si>
    <t>GX</t>
  </si>
  <si>
    <t>Euro From 8/'83, mk1 caddy diesel, Scirocco</t>
  </si>
  <si>
    <t>Scirroco 1.3</t>
  </si>
  <si>
    <t>GE</t>
  </si>
  <si>
    <t>GF</t>
  </si>
  <si>
    <t>GT</t>
  </si>
  <si>
    <t>08/79 - 7/80 Golf, Jetta, Scirocco</t>
  </si>
  <si>
    <t>GH</t>
  </si>
  <si>
    <t>06/76 - 07/78 Golf</t>
  </si>
  <si>
    <t>MA</t>
  </si>
  <si>
    <t>UZ</t>
  </si>
  <si>
    <t>QQ</t>
  </si>
  <si>
    <t>MW</t>
  </si>
  <si>
    <t>MS</t>
  </si>
  <si>
    <t>QS</t>
  </si>
  <si>
    <t>QP</t>
  </si>
  <si>
    <t>GR</t>
  </si>
  <si>
    <t>GK</t>
  </si>
  <si>
    <t>QR</t>
  </si>
  <si>
    <t>3D</t>
  </si>
  <si>
    <t>GV</t>
  </si>
  <si>
    <t>GU</t>
  </si>
  <si>
    <t>GW</t>
  </si>
  <si>
    <t>08/80 - 12/84 Golf</t>
  </si>
  <si>
    <t>GZ</t>
  </si>
  <si>
    <t>4A</t>
  </si>
  <si>
    <t>1A</t>
  </si>
  <si>
    <t>FP</t>
  </si>
  <si>
    <t>01/81 - 07/82 Scirocco</t>
  </si>
  <si>
    <t>8R</t>
  </si>
  <si>
    <t>08/84 - 04/86 Polo</t>
  </si>
  <si>
    <t>08/82 - 09/83 Typ2 &amp; Campmobil</t>
  </si>
  <si>
    <t>08/83 - 07/92 Caddy</t>
  </si>
  <si>
    <t>08/83 - 07/84 Jetta, 08/82 - 12/84 Golf</t>
  </si>
  <si>
    <t>08/83 - 12/83 Golf, 08/83 - 02/84 Jetta</t>
  </si>
  <si>
    <t>AKV</t>
  </si>
  <si>
    <t>5F</t>
  </si>
  <si>
    <t>6F</t>
  </si>
  <si>
    <t>3R</t>
  </si>
  <si>
    <t>4F</t>
  </si>
  <si>
    <t>08/83 - 10/91 Golf, 12/83 - 10/91 Jetta</t>
  </si>
  <si>
    <t>08/84 - 07/85 Golf &amp; Jetta</t>
  </si>
  <si>
    <t>08/83 - 01/87 Golf, 12/83 - 01/87 Jetta</t>
  </si>
  <si>
    <t>08/83 - 07/85 Golf</t>
  </si>
  <si>
    <t>10/81 - 11/84 Derby &amp; Jetta, 08/81 - 07/86 Golf &amp; Polo</t>
  </si>
  <si>
    <t>08/83 - 07/86 Golf, 08/81 - 07/83 Scirocco</t>
  </si>
  <si>
    <t>AKW</t>
  </si>
  <si>
    <t>ADX</t>
  </si>
  <si>
    <t>AKX</t>
  </si>
  <si>
    <t>8N</t>
  </si>
  <si>
    <t>DFW</t>
  </si>
  <si>
    <t>05/85 - 01/87 Golf, 08/86 - 01/87 Jetta</t>
  </si>
  <si>
    <t>08/84 - 11/84 Derby, 10/81 - 07/85 Polo, 08/85 - 07/92 Golf &amp; Jetta</t>
  </si>
  <si>
    <t>01/87 - 07/92 Golf &amp; Jetta</t>
  </si>
  <si>
    <t>01/87 - 10/91 Golf &amp; Jetta</t>
  </si>
  <si>
    <t>AOP</t>
  </si>
  <si>
    <t>08/92 - 05/96 Golf &amp; Vento, 12/95 - 06/96 Polo</t>
  </si>
  <si>
    <t>8/88 - 7/89 Golf, 5/88 - 7/89 Jetta</t>
  </si>
  <si>
    <t>AYC</t>
  </si>
  <si>
    <t>AYN</t>
  </si>
  <si>
    <t>4S</t>
  </si>
  <si>
    <t>01/91 - 07/91 Corrado, 01/91 - 07/91 Golf</t>
  </si>
  <si>
    <t>08/90 - 12/90 Corrado &amp; Golf</t>
  </si>
  <si>
    <t>04/90 - 07/90 Golf</t>
  </si>
  <si>
    <t>08/89 - 07/92 Golf, 08/89 - 10/91 Jetta, 01/92 - 07/92 Vento</t>
  </si>
  <si>
    <t>08/89 - 07/92 Golf &amp; Jetta</t>
  </si>
  <si>
    <t>CED</t>
  </si>
  <si>
    <t>APY</t>
  </si>
  <si>
    <t>CCK</t>
  </si>
  <si>
    <t>CHL</t>
  </si>
  <si>
    <t>CEC</t>
  </si>
  <si>
    <t>CHX</t>
  </si>
  <si>
    <t>CKR</t>
  </si>
  <si>
    <t>CWM</t>
  </si>
  <si>
    <t>CGN</t>
  </si>
  <si>
    <t>CNU</t>
  </si>
  <si>
    <t>11/91 - 12/93 Golf, 8/92 - 10/92 Jetta,  01/92 - 07/92 Vento</t>
  </si>
  <si>
    <t>08/91 - 07/92 Golf, 01/92 - 07/92 Vento</t>
  </si>
  <si>
    <t>08/92 - 08/95 Golf, 08/92 - 07/93 Vento</t>
  </si>
  <si>
    <t>08/92 - 07/96 Golf, 8/92 - 11/96 Jetta,  08/92 - 05/96 Vento</t>
  </si>
  <si>
    <t>11/91 - 07/92 Golf, 01/92 - 07/92 Vento</t>
  </si>
  <si>
    <t>07/93 - 05/94 Golf, 09/93 - 07/94 Vento</t>
  </si>
  <si>
    <t>08/92 - 04/94 Golf, 08/92 - 07/94 Vento</t>
  </si>
  <si>
    <t>08/92 - 08/93 Golf, 08/92 - 09/93 Vento</t>
  </si>
  <si>
    <t>05/94 - 07/95 Golf, 05/94 - 08/94 Vento</t>
  </si>
  <si>
    <t>05/94 - 08/94 Golf, 07/94 - 08/94 Vento</t>
  </si>
  <si>
    <t>09/94 - 08/95 Golf, 09/94 - 07/95 Vento</t>
  </si>
  <si>
    <t>10/93 - 05/96 Golf, 07/95 - 05/96 Vento</t>
  </si>
  <si>
    <t>08/92 - 12/92 Golf</t>
  </si>
  <si>
    <t>01/93 - 05/97 Golf</t>
  </si>
  <si>
    <t>07/93 - 02/99 Golf, 01/97 - 08/98 Polo, 07/93 - 12/97 Vento</t>
  </si>
  <si>
    <t>GVV</t>
  </si>
  <si>
    <t>BAG</t>
  </si>
  <si>
    <t>10/03 - 07/05 Golf 1.6 Fsi</t>
  </si>
  <si>
    <t xml:space="preserve">Please contact info@vwtechnic.com if an error is found. </t>
  </si>
  <si>
    <t>The initial spreadsheet was created in 2003 by two guys in the States, Ron and Allyn, but only a small amount of ratios were shown.</t>
  </si>
  <si>
    <t xml:space="preserve">The spreadsheet has been linked to and talked about on many a forum but needed updating drastically. </t>
  </si>
  <si>
    <t>The early versions (1-6 see log below) of this spreadsheet were based around the US ETKA but lacked structure and was never updated.</t>
  </si>
  <si>
    <t>From 2009 Ben from the UK decided to reinvent this spreadsheet, packing it full of extra data and making it what it should have been all along.</t>
  </si>
  <si>
    <t>DQB</t>
  </si>
  <si>
    <t>Audi S3 (11/98-04/01), Audi TT (10/98-04/01)</t>
  </si>
  <si>
    <t>02S???</t>
  </si>
  <si>
    <t>First is the gearbox code, which is cast into the diff casing on the back of the gearbox.</t>
  </si>
  <si>
    <t>This is the definitive guide to the Volkswagen 'Water-Cooled' Gearbox.</t>
  </si>
  <si>
    <t>Application as per Transmission Identification Codes in ETKA</t>
  </si>
  <si>
    <t>AAZ</t>
  </si>
  <si>
    <t>10/82 - 10/83 Caddy</t>
  </si>
  <si>
    <t>08/82 - 07/83 Derby, 08/82 - 12/83 Golf, 08/82 - 02/84 Jetta, 08/82 - 07/83 Polo</t>
  </si>
  <si>
    <t>3H</t>
  </si>
  <si>
    <t>12/86 - 07/92 Polo</t>
  </si>
  <si>
    <t>AKY</t>
  </si>
  <si>
    <t>08/91 - 09/91 Passat, 12/86 - 07/92 Polo</t>
  </si>
  <si>
    <t>Gearbox 1</t>
  </si>
  <si>
    <t>Gearbox 2</t>
  </si>
  <si>
    <t>Gearbox 3</t>
  </si>
  <si>
    <t>Gearbox 5</t>
  </si>
  <si>
    <t>Gearbox 4</t>
  </si>
  <si>
    <t>Verson 9</t>
  </si>
  <si>
    <t xml:space="preserve">Added more ratios in the 020 section. </t>
  </si>
  <si>
    <t>This 'Manual Ratio Data' worksheet is protected with no password.  To unprotect so you can edit any and all information, select Tools -&gt; Protection -&gt; Unprotect Sheet # Only the Instructions is password protected.</t>
  </si>
  <si>
    <t>Only the 'Instructions' worksheet is password protected.</t>
  </si>
  <si>
    <t>HBJ</t>
  </si>
  <si>
    <t>HDU</t>
  </si>
  <si>
    <t>GUG</t>
  </si>
  <si>
    <t>07/04 - 02/07 Touran, 04/06 - 11/06 Caddy</t>
  </si>
  <si>
    <t>06/04 - 10/06 Touran</t>
  </si>
  <si>
    <t>02/03 - 05/05 Touran</t>
  </si>
  <si>
    <t>JYK</t>
  </si>
  <si>
    <t>JCM</t>
  </si>
  <si>
    <t>JWP</t>
  </si>
  <si>
    <t>JYH</t>
  </si>
  <si>
    <t>JCK</t>
  </si>
  <si>
    <t>JXP</t>
  </si>
  <si>
    <t>HYG</t>
  </si>
  <si>
    <t>JLT</t>
  </si>
  <si>
    <t>HVS</t>
  </si>
  <si>
    <t>JMA</t>
  </si>
  <si>
    <t>05/06-05/07 Golf, 07/06 - 10/06 Jetta, 02/06 - 11/06 Touran</t>
  </si>
  <si>
    <t>02/06 - 11/06 Touran</t>
  </si>
  <si>
    <t>05/06 - 07/06 Touran</t>
  </si>
  <si>
    <t>05/06-05/07 Golf, 06/06 - 08/06 Touran</t>
  </si>
  <si>
    <t>05/06-07/08 Golf</t>
  </si>
  <si>
    <t>09/06 - 11/06 Touran</t>
  </si>
  <si>
    <t>08/06 - 05/08 Touran</t>
  </si>
  <si>
    <t>11/05 - 04/06 Golf, 10/05 - 05/06 Passat, 12/05 - 04/06 Touran</t>
  </si>
  <si>
    <t>04/06 - 06/07 Golf, 04/06 - 05/07 Touran</t>
  </si>
  <si>
    <t>04/06-07/07 Golf, 06/06-06/07 Jetta, 05/06-05/07 Passat, 04/06-05/07 Touran</t>
  </si>
  <si>
    <t>AYO</t>
  </si>
  <si>
    <t>CBB</t>
  </si>
  <si>
    <t>1H</t>
  </si>
  <si>
    <t>08/88 - 07-91 Golf Rallye</t>
  </si>
  <si>
    <t>PG</t>
  </si>
  <si>
    <t>08/91 - 07/93 Corrado</t>
  </si>
  <si>
    <t>10/94 - 08/95 Golf, Vento</t>
  </si>
  <si>
    <t>04/96-12/97 Golf</t>
  </si>
  <si>
    <t>11/98-05/99 Jetta, 01/98-05/99 Beetle</t>
  </si>
  <si>
    <t>04/01 onwards Beetle</t>
  </si>
  <si>
    <t>05/99 - 09/01  Polo</t>
  </si>
  <si>
    <t>01/99 - 05/99 Polo</t>
  </si>
  <si>
    <t>Version 10</t>
  </si>
  <si>
    <t>Corrected the roadspeed calculations for the alternate 5/6 ratios, filled in some blanks and added more ratios in the 02S &amp; 02T sections.</t>
  </si>
  <si>
    <t>Mk4 Golf GT TDI 150, 1.9PD TDI 130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</si>
</sst>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mmm\-yyyy"/>
    <numFmt numFmtId="179" formatCode="0.00000"/>
    <numFmt numFmtId="180" formatCode="0.00000000"/>
    <numFmt numFmtId="181" formatCode="0.0000000"/>
    <numFmt numFmtId="182" formatCode="0.000000"/>
    <numFmt numFmtId="183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sz val="9"/>
      <name val="Tahoma"/>
      <family val="2"/>
    </font>
    <font>
      <sz val="10"/>
      <color indexed="50"/>
      <name val="Arial"/>
      <family val="2"/>
    </font>
    <font>
      <b/>
      <u val="single"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6"/>
      <color indexed="42"/>
      <name val="Arial"/>
      <family val="2"/>
    </font>
    <font>
      <b/>
      <sz val="10"/>
      <color indexed="42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42"/>
      </left>
      <right style="medium">
        <color indexed="42"/>
      </right>
      <top style="medium">
        <color indexed="42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 quotePrefix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 quotePrefix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73" fontId="14" fillId="0" borderId="11" xfId="0" applyNumberFormat="1" applyFont="1" applyFill="1" applyBorder="1" applyAlignment="1" applyProtection="1">
      <alignment horizontal="center" vertical="top"/>
      <protection locked="0"/>
    </xf>
    <xf numFmtId="173" fontId="14" fillId="0" borderId="12" xfId="0" applyNumberFormat="1" applyFont="1" applyFill="1" applyBorder="1" applyAlignment="1" applyProtection="1">
      <alignment horizontal="center" vertical="top"/>
      <protection locked="0"/>
    </xf>
    <xf numFmtId="173" fontId="1" fillId="0" borderId="12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wrapText="1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6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 quotePrefix="1">
      <alignment horizontal="center" vertical="top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 quotePrefix="1">
      <alignment horizontal="center" vertical="top"/>
      <protection locked="0"/>
    </xf>
    <xf numFmtId="173" fontId="14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vertical="top"/>
    </xf>
    <xf numFmtId="173" fontId="0" fillId="0" borderId="18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vertical="top"/>
    </xf>
    <xf numFmtId="174" fontId="0" fillId="0" borderId="14" xfId="0" applyNumberFormat="1" applyFill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  <xf numFmtId="174" fontId="0" fillId="0" borderId="18" xfId="0" applyNumberFormat="1" applyFill="1" applyBorder="1" applyAlignment="1">
      <alignment horizontal="center"/>
    </xf>
    <xf numFmtId="174" fontId="0" fillId="0" borderId="19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 vertical="top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 quotePrefix="1">
      <alignment horizontal="center" vertical="top"/>
      <protection locked="0"/>
    </xf>
    <xf numFmtId="173" fontId="14" fillId="0" borderId="0" xfId="0" applyNumberFormat="1" applyFont="1" applyFill="1" applyBorder="1" applyAlignment="1" applyProtection="1">
      <alignment horizontal="center" vertical="top"/>
      <protection locked="0"/>
    </xf>
    <xf numFmtId="2" fontId="14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173" fontId="6" fillId="0" borderId="12" xfId="0" applyNumberFormat="1" applyFont="1" applyFill="1" applyBorder="1" applyAlignment="1">
      <alignment horizontal="center" vertical="top"/>
    </xf>
    <xf numFmtId="173" fontId="0" fillId="0" borderId="21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 horizontal="centerContinuous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26" xfId="0" applyFont="1" applyFill="1" applyBorder="1" applyAlignment="1" quotePrefix="1">
      <alignment horizontal="centerContinuous"/>
    </xf>
    <xf numFmtId="0" fontId="1" fillId="0" borderId="17" xfId="0" applyFont="1" applyFill="1" applyBorder="1" applyAlignment="1" applyProtection="1" quotePrefix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28" xfId="0" applyFont="1" applyFill="1" applyBorder="1" applyAlignment="1" quotePrefix="1">
      <alignment horizontal="center" vertical="center"/>
    </xf>
    <xf numFmtId="0" fontId="1" fillId="0" borderId="29" xfId="0" applyFont="1" applyFill="1" applyBorder="1" applyAlignment="1" quotePrefix="1">
      <alignment horizontal="center" vertical="center"/>
    </xf>
    <xf numFmtId="173" fontId="6" fillId="0" borderId="11" xfId="0" applyNumberFormat="1" applyFont="1" applyFill="1" applyBorder="1" applyAlignment="1">
      <alignment horizontal="center" vertical="top"/>
    </xf>
    <xf numFmtId="173" fontId="6" fillId="0" borderId="11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174" fontId="0" fillId="0" borderId="10" xfId="0" applyNumberFormat="1" applyFill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173" fontId="6" fillId="0" borderId="12" xfId="0" applyNumberFormat="1" applyFont="1" applyFill="1" applyBorder="1" applyAlignment="1">
      <alignment vertical="top"/>
    </xf>
    <xf numFmtId="173" fontId="6" fillId="0" borderId="13" xfId="0" applyNumberFormat="1" applyFont="1" applyFill="1" applyBorder="1" applyAlignment="1">
      <alignment horizontal="center" vertical="top"/>
    </xf>
    <xf numFmtId="173" fontId="6" fillId="0" borderId="13" xfId="0" applyNumberFormat="1" applyFont="1" applyFill="1" applyBorder="1" applyAlignment="1">
      <alignment vertical="top"/>
    </xf>
    <xf numFmtId="174" fontId="0" fillId="0" borderId="16" xfId="0" applyNumberFormat="1" applyFill="1" applyBorder="1" applyAlignment="1">
      <alignment horizontal="center"/>
    </xf>
    <xf numFmtId="174" fontId="0" fillId="0" borderId="13" xfId="0" applyNumberFormat="1" applyFill="1" applyBorder="1" applyAlignment="1">
      <alignment horizontal="center"/>
    </xf>
    <xf numFmtId="174" fontId="0" fillId="0" borderId="31" xfId="0" applyNumberForma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 vertical="top"/>
    </xf>
    <xf numFmtId="173" fontId="6" fillId="0" borderId="0" xfId="0" applyNumberFormat="1" applyFont="1" applyFill="1" applyBorder="1" applyAlignment="1">
      <alignment vertical="top"/>
    </xf>
    <xf numFmtId="174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173" fontId="1" fillId="0" borderId="30" xfId="0" applyNumberFormat="1" applyFont="1" applyFill="1" applyBorder="1" applyAlignment="1">
      <alignment horizontal="center"/>
    </xf>
    <xf numFmtId="173" fontId="6" fillId="0" borderId="25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vertical="top"/>
    </xf>
    <xf numFmtId="174" fontId="0" fillId="0" borderId="33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173" fontId="1" fillId="0" borderId="18" xfId="0" applyNumberFormat="1" applyFont="1" applyFill="1" applyBorder="1" applyAlignment="1">
      <alignment horizontal="center"/>
    </xf>
    <xf numFmtId="173" fontId="6" fillId="0" borderId="2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73" fontId="6" fillId="0" borderId="35" xfId="0" applyNumberFormat="1" applyFont="1" applyFill="1" applyBorder="1" applyAlignment="1">
      <alignment horizontal="center"/>
    </xf>
    <xf numFmtId="174" fontId="0" fillId="0" borderId="36" xfId="0" applyNumberForma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top"/>
    </xf>
    <xf numFmtId="0" fontId="4" fillId="0" borderId="11" xfId="0" applyFont="1" applyFill="1" applyBorder="1" applyAlignment="1" quotePrefix="1">
      <alignment horizontal="center" vertical="top"/>
    </xf>
    <xf numFmtId="173" fontId="1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174" fontId="0" fillId="0" borderId="37" xfId="0" applyNumberForma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 vertical="top"/>
    </xf>
    <xf numFmtId="173" fontId="1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73" fontId="6" fillId="0" borderId="15" xfId="0" applyNumberFormat="1" applyFont="1" applyFill="1" applyBorder="1" applyAlignment="1">
      <alignment vertical="top"/>
    </xf>
    <xf numFmtId="2" fontId="1" fillId="0" borderId="38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 quotePrefix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174" fontId="0" fillId="0" borderId="39" xfId="0" applyNumberForma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173" fontId="16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16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 horizontal="center" vertical="top"/>
    </xf>
    <xf numFmtId="173" fontId="10" fillId="0" borderId="13" xfId="0" applyNumberFormat="1" applyFont="1" applyFill="1" applyBorder="1" applyAlignment="1">
      <alignment horizontal="center" wrapText="1"/>
    </xf>
    <xf numFmtId="173" fontId="6" fillId="0" borderId="13" xfId="0" applyNumberFormat="1" applyFont="1" applyFill="1" applyBorder="1" applyAlignment="1">
      <alignment horizontal="center" vertical="center"/>
    </xf>
    <xf numFmtId="173" fontId="16" fillId="0" borderId="13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vertical="top"/>
    </xf>
    <xf numFmtId="174" fontId="0" fillId="0" borderId="40" xfId="0" applyNumberForma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173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top"/>
    </xf>
    <xf numFmtId="173" fontId="0" fillId="0" borderId="25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173" fontId="1" fillId="0" borderId="17" xfId="0" applyNumberFormat="1" applyFont="1" applyFill="1" applyBorder="1" applyAlignment="1">
      <alignment horizontal="center"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vertical="top"/>
    </xf>
    <xf numFmtId="173" fontId="0" fillId="0" borderId="41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top"/>
    </xf>
    <xf numFmtId="173" fontId="0" fillId="0" borderId="35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73" fontId="0" fillId="0" borderId="13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173" fontId="0" fillId="0" borderId="38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3" fontId="0" fillId="0" borderId="30" xfId="0" applyNumberForma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173" fontId="0" fillId="0" borderId="31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174" fontId="0" fillId="0" borderId="42" xfId="0" applyNumberFormat="1" applyFill="1" applyBorder="1" applyAlignment="1">
      <alignment horizontal="center"/>
    </xf>
    <xf numFmtId="174" fontId="0" fillId="0" borderId="43" xfId="0" applyNumberFormat="1" applyFill="1" applyBorder="1" applyAlignment="1">
      <alignment horizontal="center"/>
    </xf>
    <xf numFmtId="174" fontId="0" fillId="0" borderId="44" xfId="0" applyNumberFormat="1" applyFill="1" applyBorder="1" applyAlignment="1">
      <alignment horizontal="center"/>
    </xf>
    <xf numFmtId="174" fontId="0" fillId="0" borderId="45" xfId="0" applyNumberFormat="1" applyFill="1" applyBorder="1" applyAlignment="1">
      <alignment horizontal="center"/>
    </xf>
    <xf numFmtId="174" fontId="0" fillId="0" borderId="46" xfId="0" applyNumberFormat="1" applyFill="1" applyBorder="1" applyAlignment="1">
      <alignment horizontal="center"/>
    </xf>
    <xf numFmtId="0" fontId="7" fillId="0" borderId="0" xfId="53" applyFill="1" applyBorder="1" applyAlignment="1" applyProtection="1">
      <alignment horizontal="left"/>
      <protection/>
    </xf>
    <xf numFmtId="0" fontId="17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 quotePrefix="1">
      <alignment horizontal="center" wrapText="1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/>
    </xf>
    <xf numFmtId="0" fontId="14" fillId="0" borderId="13" xfId="53" applyFont="1" applyBorder="1" applyAlignment="1" applyProtection="1">
      <alignment horizontal="center"/>
      <protection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quotePrefix="1">
      <alignment horizontal="center" wrapText="1"/>
    </xf>
    <xf numFmtId="0" fontId="14" fillId="0" borderId="47" xfId="0" applyFont="1" applyFill="1" applyBorder="1" applyAlignment="1" applyProtection="1">
      <alignment/>
      <protection locked="0"/>
    </xf>
    <xf numFmtId="173" fontId="0" fillId="0" borderId="12" xfId="0" applyNumberFormat="1" applyFont="1" applyFill="1" applyBorder="1" applyAlignment="1">
      <alignment horizontal="center" vertical="center"/>
    </xf>
    <xf numFmtId="173" fontId="20" fillId="0" borderId="12" xfId="0" applyNumberFormat="1" applyFont="1" applyFill="1" applyBorder="1" applyAlignment="1">
      <alignment horizontal="center" vertical="top"/>
    </xf>
    <xf numFmtId="173" fontId="20" fillId="0" borderId="12" xfId="0" applyNumberFormat="1" applyFon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/>
    </xf>
    <xf numFmtId="174" fontId="0" fillId="0" borderId="15" xfId="0" applyNumberFormat="1" applyFill="1" applyBorder="1" applyAlignment="1">
      <alignment horizontal="center"/>
    </xf>
    <xf numFmtId="174" fontId="0" fillId="0" borderId="48" xfId="0" applyNumberFormat="1" applyFill="1" applyBorder="1" applyAlignment="1">
      <alignment horizontal="center"/>
    </xf>
    <xf numFmtId="174" fontId="0" fillId="0" borderId="49" xfId="0" applyNumberForma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Border="1" applyAlignment="1">
      <alignment/>
    </xf>
    <xf numFmtId="15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2" fontId="1" fillId="0" borderId="15" xfId="0" applyNumberFormat="1" applyFont="1" applyFill="1" applyBorder="1" applyAlignment="1">
      <alignment vertical="top"/>
    </xf>
    <xf numFmtId="173" fontId="0" fillId="0" borderId="49" xfId="0" applyNumberFormat="1" applyFill="1" applyBorder="1" applyAlignment="1">
      <alignment horizontal="center"/>
    </xf>
    <xf numFmtId="2" fontId="1" fillId="0" borderId="38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55" xfId="0" applyFill="1" applyBorder="1" applyAlignment="1">
      <alignment horizontal="left"/>
    </xf>
    <xf numFmtId="173" fontId="0" fillId="0" borderId="55" xfId="0" applyNumberFormat="1" applyFill="1" applyBorder="1" applyAlignment="1">
      <alignment horizontal="center"/>
    </xf>
    <xf numFmtId="2" fontId="1" fillId="0" borderId="55" xfId="0" applyNumberFormat="1" applyFont="1" applyFill="1" applyBorder="1" applyAlignment="1">
      <alignment vertical="top"/>
    </xf>
    <xf numFmtId="173" fontId="0" fillId="0" borderId="56" xfId="0" applyNumberFormat="1" applyFill="1" applyBorder="1" applyAlignment="1">
      <alignment horizontal="center"/>
    </xf>
    <xf numFmtId="2" fontId="1" fillId="0" borderId="57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top"/>
    </xf>
    <xf numFmtId="174" fontId="0" fillId="0" borderId="58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 quotePrefix="1">
      <alignment horizontal="center" vertical="top"/>
    </xf>
    <xf numFmtId="0" fontId="16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top"/>
    </xf>
    <xf numFmtId="173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top"/>
    </xf>
    <xf numFmtId="173" fontId="0" fillId="0" borderId="29" xfId="0" applyNumberFormat="1" applyFill="1" applyBorder="1" applyAlignment="1">
      <alignment horizontal="center"/>
    </xf>
    <xf numFmtId="2" fontId="1" fillId="0" borderId="41" xfId="0" applyNumberFormat="1" applyFont="1" applyFill="1" applyBorder="1" applyAlignment="1">
      <alignment vertical="top"/>
    </xf>
    <xf numFmtId="174" fontId="0" fillId="0" borderId="27" xfId="0" applyNumberFormat="1" applyFill="1" applyBorder="1" applyAlignment="1">
      <alignment horizontal="center"/>
    </xf>
    <xf numFmtId="174" fontId="0" fillId="0" borderId="17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174" fontId="0" fillId="0" borderId="29" xfId="0" applyNumberFormat="1" applyFill="1" applyBorder="1" applyAlignment="1">
      <alignment horizontal="center"/>
    </xf>
    <xf numFmtId="174" fontId="0" fillId="0" borderId="59" xfId="0" applyNumberForma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top"/>
    </xf>
    <xf numFmtId="173" fontId="10" fillId="0" borderId="12" xfId="0" applyNumberFormat="1" applyFont="1" applyFill="1" applyBorder="1" applyAlignment="1">
      <alignment horizontal="center" wrapText="1"/>
    </xf>
    <xf numFmtId="173" fontId="6" fillId="0" borderId="15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 quotePrefix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173" fontId="0" fillId="0" borderId="15" xfId="0" applyNumberFormat="1" applyFont="1" applyFill="1" applyBorder="1" applyAlignment="1">
      <alignment horizontal="center"/>
    </xf>
    <xf numFmtId="173" fontId="1" fillId="0" borderId="49" xfId="0" applyNumberFormat="1" applyFont="1" applyFill="1" applyBorder="1" applyAlignment="1">
      <alignment horizontal="center"/>
    </xf>
    <xf numFmtId="173" fontId="6" fillId="0" borderId="3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3" fontId="6" fillId="0" borderId="30" xfId="0" applyNumberFormat="1" applyFont="1" applyFill="1" applyBorder="1" applyAlignment="1">
      <alignment horizontal="center" vertical="top"/>
    </xf>
    <xf numFmtId="173" fontId="6" fillId="0" borderId="49" xfId="0" applyNumberFormat="1" applyFont="1" applyFill="1" applyBorder="1" applyAlignment="1">
      <alignment horizontal="center" vertical="top"/>
    </xf>
    <xf numFmtId="173" fontId="6" fillId="0" borderId="18" xfId="0" applyNumberFormat="1" applyFont="1" applyFill="1" applyBorder="1" applyAlignment="1">
      <alignment horizontal="center" vertical="top"/>
    </xf>
    <xf numFmtId="173" fontId="6" fillId="0" borderId="31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1" fillId="0" borderId="30" xfId="0" applyNumberFormat="1" applyFont="1" applyFill="1" applyBorder="1" applyAlignment="1">
      <alignment horizontal="center" vertical="top"/>
    </xf>
    <xf numFmtId="2" fontId="1" fillId="0" borderId="29" xfId="0" applyNumberFormat="1" applyFont="1" applyFill="1" applyBorder="1" applyAlignment="1">
      <alignment horizontal="center" vertical="top"/>
    </xf>
    <xf numFmtId="2" fontId="1" fillId="0" borderId="31" xfId="0" applyNumberFormat="1" applyFont="1" applyFill="1" applyBorder="1" applyAlignment="1">
      <alignment horizontal="center" vertical="top"/>
    </xf>
    <xf numFmtId="2" fontId="1" fillId="0" borderId="49" xfId="0" applyNumberFormat="1" applyFont="1" applyFill="1" applyBorder="1" applyAlignment="1">
      <alignment horizontal="center" vertical="top"/>
    </xf>
    <xf numFmtId="173" fontId="1" fillId="0" borderId="43" xfId="0" applyNumberFormat="1" applyFont="1" applyFill="1" applyBorder="1" applyAlignment="1">
      <alignment horizontal="center"/>
    </xf>
    <xf numFmtId="173" fontId="0" fillId="0" borderId="43" xfId="0" applyNumberForma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173" fontId="0" fillId="0" borderId="4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3" fontId="0" fillId="0" borderId="43" xfId="0" applyNumberFormat="1" applyFont="1" applyFill="1" applyBorder="1" applyAlignment="1">
      <alignment horizontal="center" vertical="top"/>
    </xf>
    <xf numFmtId="173" fontId="0" fillId="0" borderId="17" xfId="0" applyNumberFormat="1" applyFont="1" applyFill="1" applyBorder="1" applyAlignment="1">
      <alignment horizontal="center" vertical="top"/>
    </xf>
    <xf numFmtId="173" fontId="0" fillId="0" borderId="12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 quotePrefix="1">
      <alignment vertical="top" wrapText="1"/>
    </xf>
    <xf numFmtId="0" fontId="0" fillId="0" borderId="12" xfId="0" applyFont="1" applyFill="1" applyBorder="1" applyAlignment="1">
      <alignment horizontal="left"/>
    </xf>
    <xf numFmtId="17" fontId="0" fillId="0" borderId="12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7" fontId="0" fillId="0" borderId="12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14" fillId="0" borderId="25" xfId="0" applyNumberFormat="1" applyFont="1" applyFill="1" applyBorder="1" applyAlignment="1" applyProtection="1">
      <alignment horizontal="center" vertical="top"/>
      <protection locked="0"/>
    </xf>
    <xf numFmtId="2" fontId="14" fillId="0" borderId="21" xfId="0" applyNumberFormat="1" applyFont="1" applyFill="1" applyBorder="1" applyAlignment="1" applyProtection="1">
      <alignment horizontal="center" vertical="top"/>
      <protection locked="0"/>
    </xf>
    <xf numFmtId="2" fontId="14" fillId="0" borderId="35" xfId="0" applyNumberFormat="1" applyFont="1" applyFill="1" applyBorder="1" applyAlignment="1" applyProtection="1">
      <alignment horizontal="center" vertical="top"/>
      <protection locked="0"/>
    </xf>
    <xf numFmtId="173" fontId="1" fillId="0" borderId="29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51" xfId="0" applyFont="1" applyBorder="1" applyAlignment="1">
      <alignment horizontal="right" vertical="center" textRotation="90"/>
    </xf>
    <xf numFmtId="0" fontId="25" fillId="0" borderId="52" xfId="0" applyFont="1" applyBorder="1" applyAlignment="1">
      <alignment horizontal="right" vertical="center" textRotation="90"/>
    </xf>
    <xf numFmtId="0" fontId="25" fillId="0" borderId="53" xfId="0" applyFont="1" applyBorder="1" applyAlignment="1">
      <alignment horizontal="right" vertical="center" textRotation="90"/>
    </xf>
    <xf numFmtId="0" fontId="7" fillId="0" borderId="0" xfId="53" applyFill="1" applyBorder="1" applyAlignment="1" applyProtection="1">
      <alignment horizontal="left"/>
      <protection/>
    </xf>
    <xf numFmtId="0" fontId="18" fillId="0" borderId="0" xfId="0" applyFont="1" applyFill="1" applyBorder="1" applyAlignment="1" quotePrefix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26</xdr:row>
      <xdr:rowOff>66675</xdr:rowOff>
    </xdr:from>
    <xdr:to>
      <xdr:col>7</xdr:col>
      <xdr:colOff>352425</xdr:colOff>
      <xdr:row>47</xdr:row>
      <xdr:rowOff>114300</xdr:rowOff>
    </xdr:to>
    <xdr:pic>
      <xdr:nvPicPr>
        <xdr:cNvPr id="1" name="Picture 41" descr="Gearbox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6715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26</xdr:row>
      <xdr:rowOff>66675</xdr:rowOff>
    </xdr:from>
    <xdr:to>
      <xdr:col>14</xdr:col>
      <xdr:colOff>466725</xdr:colOff>
      <xdr:row>47</xdr:row>
      <xdr:rowOff>114300</xdr:rowOff>
    </xdr:to>
    <xdr:pic>
      <xdr:nvPicPr>
        <xdr:cNvPr id="2" name="Picture 42" descr="DSC05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386715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crawler.com/Diesel/VW_020_transmission.shtml" TargetMode="External" /><Relationship Id="rId2" Type="http://schemas.openxmlformats.org/officeDocument/2006/relationships/hyperlink" Target="http://forums.vwvortex.com/zerothread?id=642018" TargetMode="External" /><Relationship Id="rId3" Type="http://schemas.openxmlformats.org/officeDocument/2006/relationships/hyperlink" Target="http://www.techtonicstuning.com/trannyratios.asp" TargetMode="External" /><Relationship Id="rId4" Type="http://schemas.openxmlformats.org/officeDocument/2006/relationships/hyperlink" Target="http://scirocco.dhs.org/cheapassron/020tranny/trannyratios.xls" TargetMode="External" /><Relationship Id="rId5" Type="http://schemas.openxmlformats.org/officeDocument/2006/relationships/hyperlink" Target="http://www.miata.net/garage/tirecalc.html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V109"/>
  <sheetViews>
    <sheetView showGridLines="0" zoomScalePageLayoutView="0" workbookViewId="0" topLeftCell="A1">
      <selection activeCell="H3" sqref="H3"/>
    </sheetView>
  </sheetViews>
  <sheetFormatPr defaultColWidth="9.140625" defaultRowHeight="11.25" customHeight="1"/>
  <cols>
    <col min="1" max="1" width="3.00390625" style="0" customWidth="1"/>
    <col min="2" max="2" width="10.8515625" style="0" customWidth="1"/>
  </cols>
  <sheetData>
    <row r="3" spans="2:20" ht="18" customHeight="1">
      <c r="B3" s="258" t="s">
        <v>412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11.25" customHeight="1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2:20" ht="11.25" customHeight="1">
      <c r="B5" s="263" t="s">
        <v>403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</row>
    <row r="6" spans="2:20" ht="11.25" customHeight="1">
      <c r="B6" s="262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</row>
    <row r="7" spans="2:20" ht="11.25" customHeight="1">
      <c r="B7" s="260" t="s">
        <v>584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</row>
    <row r="8" spans="2:20" ht="11.25" customHeight="1">
      <c r="B8" s="261" t="s">
        <v>576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</row>
    <row r="9" spans="2:20" ht="11.25" customHeight="1">
      <c r="B9" s="259" t="s">
        <v>578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</row>
    <row r="10" spans="2:20" ht="11.25" customHeight="1">
      <c r="B10" s="260" t="s">
        <v>577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</row>
    <row r="11" spans="2:20" ht="11.25" customHeight="1">
      <c r="B11" s="260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</row>
    <row r="12" spans="2:20" ht="11.25" customHeight="1">
      <c r="B12" s="259" t="s">
        <v>579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</row>
    <row r="13" spans="2:20" ht="11.25" customHeigh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</row>
    <row r="14" spans="2:20" ht="11.25" customHeight="1">
      <c r="B14" s="263" t="s">
        <v>404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</row>
    <row r="15" spans="2:20" ht="11.25" customHeight="1"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</row>
    <row r="16" spans="2:20" ht="11.25" customHeight="1">
      <c r="B16" s="259" t="s">
        <v>405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</row>
    <row r="17" spans="1:20" ht="11.25" customHeight="1">
      <c r="A17" s="273" t="s">
        <v>406</v>
      </c>
      <c r="B17" s="259" t="s">
        <v>583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</row>
    <row r="18" spans="1:20" ht="11.25" customHeight="1">
      <c r="A18" s="273"/>
      <c r="B18" s="259" t="s">
        <v>467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</row>
    <row r="19" spans="1:20" ht="11.25" customHeight="1">
      <c r="A19" s="273" t="s">
        <v>406</v>
      </c>
      <c r="B19" s="259" t="s">
        <v>411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</row>
    <row r="20" spans="1:20" ht="11.25" customHeight="1">
      <c r="A20" s="273"/>
      <c r="B20" s="259" t="s">
        <v>410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</row>
    <row r="21" spans="2:20" ht="11.25" customHeight="1">
      <c r="B21" s="259" t="s">
        <v>407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</row>
    <row r="22" spans="2:20" ht="11.25" customHeight="1">
      <c r="B22" s="259" t="s">
        <v>468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</row>
    <row r="23" spans="2:20" ht="11.25" customHeight="1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</row>
    <row r="24" spans="2:20" ht="11.25" customHeight="1">
      <c r="B24" s="259" t="s">
        <v>471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</row>
    <row r="25" spans="2:20" ht="11.25" customHeight="1">
      <c r="B25" s="259" t="s">
        <v>469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</row>
    <row r="26" spans="2:20" ht="11.25" customHeight="1">
      <c r="B26" s="259" t="s">
        <v>470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</row>
    <row r="27" spans="2:20" ht="11.25" customHeight="1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</row>
    <row r="28" spans="2:20" ht="11.25" customHeight="1"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</row>
    <row r="29" spans="2:20" ht="11.25" customHeight="1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</row>
    <row r="30" spans="2:20" ht="11.25" customHeight="1"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</row>
    <row r="31" spans="2:20" ht="11.25" customHeigh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</row>
    <row r="32" spans="2:20" ht="11.25" customHeight="1"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</row>
    <row r="33" spans="2:20" ht="11.25" customHeight="1"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2:20" ht="11.25" customHeight="1"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</row>
    <row r="35" spans="2:20" ht="11.25" customHeight="1"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</row>
    <row r="36" spans="2:20" ht="11.25" customHeight="1"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</row>
    <row r="37" spans="2:20" ht="11.25" customHeight="1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</row>
    <row r="38" spans="2:20" ht="11.25" customHeight="1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</row>
    <row r="39" spans="2:20" ht="11.25" customHeight="1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2:20" ht="11.25" customHeight="1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</row>
    <row r="41" spans="2:20" ht="11.25" customHeight="1"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</row>
    <row r="42" spans="2:20" ht="11.25" customHeight="1"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1.25" customHeight="1"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</row>
    <row r="44" spans="2:20" ht="11.25" customHeight="1"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</row>
    <row r="45" spans="2:20" ht="11.25" customHeight="1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</row>
    <row r="46" spans="2:20" ht="11.25" customHeight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2:20" ht="11.25" customHeight="1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2:20" ht="11.25" customHeight="1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</row>
    <row r="50" spans="2:15" ht="11.25" customHeight="1">
      <c r="B50" s="263" t="s">
        <v>413</v>
      </c>
      <c r="C50" s="10"/>
      <c r="D50" s="10"/>
      <c r="E50" s="71"/>
      <c r="F50" s="71"/>
      <c r="G50" s="72"/>
      <c r="H50" s="73"/>
      <c r="I50" s="73"/>
      <c r="J50" s="73"/>
      <c r="K50" s="38"/>
      <c r="L50" s="38"/>
      <c r="M50" s="38"/>
      <c r="N50" s="38"/>
      <c r="O50" s="38"/>
    </row>
    <row r="51" spans="2:15" ht="11.25" customHeight="1">
      <c r="B51" s="263"/>
      <c r="C51" s="10"/>
      <c r="D51" s="10"/>
      <c r="E51" s="71"/>
      <c r="F51" s="71"/>
      <c r="G51" s="72"/>
      <c r="H51" s="73"/>
      <c r="I51" s="73"/>
      <c r="J51" s="73"/>
      <c r="K51" s="38"/>
      <c r="L51" s="38"/>
      <c r="M51" s="38"/>
      <c r="N51" s="38"/>
      <c r="O51" s="38"/>
    </row>
    <row r="52" spans="1:15" ht="11.25" customHeight="1">
      <c r="A52" s="273" t="s">
        <v>406</v>
      </c>
      <c r="B52" s="72" t="s">
        <v>414</v>
      </c>
      <c r="C52" s="10"/>
      <c r="D52" s="10"/>
      <c r="E52" s="71"/>
      <c r="F52" s="71"/>
      <c r="G52" s="72"/>
      <c r="H52" s="73"/>
      <c r="I52" s="73"/>
      <c r="J52" s="73"/>
      <c r="K52" s="38"/>
      <c r="L52" s="38"/>
      <c r="M52" s="38"/>
      <c r="N52" s="38"/>
      <c r="O52" s="38"/>
    </row>
    <row r="53" spans="2:15" ht="11.25" customHeight="1">
      <c r="B53" s="72" t="s">
        <v>422</v>
      </c>
      <c r="C53" s="10"/>
      <c r="D53" s="10"/>
      <c r="E53" s="71"/>
      <c r="F53" s="71"/>
      <c r="G53" s="72"/>
      <c r="H53" s="73"/>
      <c r="I53" s="73"/>
      <c r="J53" s="73"/>
      <c r="K53" s="38"/>
      <c r="L53" s="38"/>
      <c r="M53" s="38"/>
      <c r="N53" s="38"/>
      <c r="O53" s="38"/>
    </row>
    <row r="54" spans="2:15" ht="11.25" customHeight="1">
      <c r="B54" s="72" t="s">
        <v>415</v>
      </c>
      <c r="C54" s="10"/>
      <c r="D54" s="10"/>
      <c r="E54" s="71"/>
      <c r="F54" s="71"/>
      <c r="G54" s="72"/>
      <c r="H54" s="73"/>
      <c r="I54" s="73"/>
      <c r="J54" s="73"/>
      <c r="K54" s="38"/>
      <c r="L54" s="38"/>
      <c r="M54" s="38"/>
      <c r="N54" s="38"/>
      <c r="O54" s="38"/>
    </row>
    <row r="55" spans="1:15" ht="11.25" customHeight="1">
      <c r="A55" s="273" t="s">
        <v>406</v>
      </c>
      <c r="B55" s="72" t="s">
        <v>416</v>
      </c>
      <c r="C55" s="10"/>
      <c r="D55" s="10"/>
      <c r="E55" s="71"/>
      <c r="F55" s="71"/>
      <c r="G55" s="72"/>
      <c r="H55" s="73"/>
      <c r="I55" s="73"/>
      <c r="J55" s="73"/>
      <c r="K55" s="38"/>
      <c r="L55" s="38"/>
      <c r="M55" s="38"/>
      <c r="N55" s="38"/>
      <c r="O55" s="38"/>
    </row>
    <row r="56" spans="1:15" ht="11.25" customHeight="1">
      <c r="A56" s="273"/>
      <c r="B56" s="72" t="s">
        <v>600</v>
      </c>
      <c r="C56" s="10"/>
      <c r="D56" s="10"/>
      <c r="E56" s="71"/>
      <c r="F56" s="71"/>
      <c r="G56" s="72"/>
      <c r="H56" s="73"/>
      <c r="I56" s="73"/>
      <c r="J56" s="73"/>
      <c r="K56" s="38"/>
      <c r="L56" s="38"/>
      <c r="M56" s="38"/>
      <c r="N56" s="38"/>
      <c r="O56" s="38"/>
    </row>
    <row r="57" spans="1:15" ht="11.25" customHeight="1">
      <c r="A57" s="273"/>
      <c r="B57" s="72" t="s">
        <v>601</v>
      </c>
      <c r="C57" s="10"/>
      <c r="D57" s="10"/>
      <c r="E57" s="71"/>
      <c r="F57" s="71"/>
      <c r="G57" s="72"/>
      <c r="H57" s="73"/>
      <c r="I57" s="73"/>
      <c r="J57" s="73"/>
      <c r="K57" s="38"/>
      <c r="L57" s="38"/>
      <c r="M57" s="38"/>
      <c r="N57" s="38"/>
      <c r="O57" s="38"/>
    </row>
    <row r="58" spans="1:15" ht="11.25" customHeight="1">
      <c r="A58" s="273"/>
      <c r="B58" s="72"/>
      <c r="C58" s="10"/>
      <c r="D58" s="10"/>
      <c r="E58" s="71"/>
      <c r="F58" s="71"/>
      <c r="G58" s="72"/>
      <c r="H58" s="73"/>
      <c r="I58" s="73"/>
      <c r="J58" s="73"/>
      <c r="K58" s="38"/>
      <c r="L58" s="38"/>
      <c r="M58" s="38"/>
      <c r="N58" s="38"/>
      <c r="O58" s="38"/>
    </row>
    <row r="59" spans="1:15" ht="11.25" customHeight="1">
      <c r="A59" s="273"/>
      <c r="B59" s="263" t="s">
        <v>417</v>
      </c>
      <c r="C59" s="10"/>
      <c r="D59" s="10"/>
      <c r="E59" s="71"/>
      <c r="F59" s="71"/>
      <c r="G59" s="72"/>
      <c r="H59" s="73"/>
      <c r="I59" s="73"/>
      <c r="J59" s="73"/>
      <c r="K59" s="38"/>
      <c r="L59" s="38"/>
      <c r="M59" s="38"/>
      <c r="N59" s="38"/>
      <c r="O59" s="38"/>
    </row>
    <row r="60" spans="1:15" ht="11.25" customHeight="1">
      <c r="A60" s="273"/>
      <c r="B60" s="263"/>
      <c r="C60" s="10"/>
      <c r="D60" s="10"/>
      <c r="E60" s="71"/>
      <c r="F60" s="71"/>
      <c r="G60" s="72"/>
      <c r="H60" s="73"/>
      <c r="I60" s="73"/>
      <c r="J60" s="73"/>
      <c r="K60" s="38"/>
      <c r="L60" s="38"/>
      <c r="M60" s="38"/>
      <c r="N60" s="38"/>
      <c r="O60" s="38"/>
    </row>
    <row r="61" spans="2:15" ht="11.25" customHeight="1">
      <c r="B61" s="72" t="s">
        <v>575</v>
      </c>
      <c r="C61" s="10"/>
      <c r="D61" s="10"/>
      <c r="E61" s="71"/>
      <c r="F61" s="71"/>
      <c r="G61" s="72"/>
      <c r="H61" s="73"/>
      <c r="I61" s="73"/>
      <c r="J61" s="73"/>
      <c r="K61" s="38"/>
      <c r="L61" s="38"/>
      <c r="M61" s="38"/>
      <c r="N61" s="38"/>
      <c r="O61" s="38"/>
    </row>
    <row r="63" ht="11.25" customHeight="1">
      <c r="B63" s="263" t="s">
        <v>418</v>
      </c>
    </row>
    <row r="65" spans="2:48" ht="11.25" customHeight="1">
      <c r="B65" s="265">
        <v>37950</v>
      </c>
      <c r="C65" s="265" t="s">
        <v>377</v>
      </c>
      <c r="D65" s="72" t="s">
        <v>92</v>
      </c>
      <c r="E65" s="363" t="s">
        <v>419</v>
      </c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</row>
    <row r="66" spans="2:48" ht="11.25" customHeight="1">
      <c r="B66" s="265">
        <v>37955</v>
      </c>
      <c r="C66" s="265" t="s">
        <v>378</v>
      </c>
      <c r="D66" s="72" t="s">
        <v>93</v>
      </c>
      <c r="E66" s="363" t="s">
        <v>94</v>
      </c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</row>
    <row r="67" spans="2:48" ht="11.25" customHeight="1">
      <c r="B67" s="265">
        <v>37961</v>
      </c>
      <c r="C67" s="265" t="s">
        <v>379</v>
      </c>
      <c r="D67" s="72" t="s">
        <v>92</v>
      </c>
      <c r="E67" s="363" t="s">
        <v>97</v>
      </c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</row>
    <row r="68" spans="2:48" ht="11.25" customHeight="1">
      <c r="B68" s="265">
        <v>37785</v>
      </c>
      <c r="C68" s="265" t="s">
        <v>380</v>
      </c>
      <c r="D68" s="72" t="s">
        <v>93</v>
      </c>
      <c r="E68" s="363" t="s">
        <v>98</v>
      </c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spans="2:48" ht="11.25" customHeight="1">
      <c r="B69" s="265">
        <v>38430</v>
      </c>
      <c r="C69" s="265" t="s">
        <v>381</v>
      </c>
      <c r="D69" s="72" t="s">
        <v>92</v>
      </c>
      <c r="E69" s="363" t="s">
        <v>420</v>
      </c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</row>
    <row r="70" spans="2:48" ht="11.25" customHeight="1">
      <c r="B70" s="265">
        <v>39103</v>
      </c>
      <c r="C70" s="265" t="s">
        <v>382</v>
      </c>
      <c r="D70" s="72" t="s">
        <v>92</v>
      </c>
      <c r="E70" s="363" t="s">
        <v>204</v>
      </c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</row>
    <row r="71" spans="2:48" ht="11.25" customHeight="1">
      <c r="B71" s="265">
        <v>39914</v>
      </c>
      <c r="C71" s="265" t="s">
        <v>383</v>
      </c>
      <c r="D71" s="72" t="s">
        <v>146</v>
      </c>
      <c r="E71" s="363" t="s">
        <v>385</v>
      </c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</row>
    <row r="72" spans="2:48" ht="11.25" customHeight="1">
      <c r="B72" s="265">
        <v>39951</v>
      </c>
      <c r="C72" s="265" t="s">
        <v>399</v>
      </c>
      <c r="D72" s="72" t="s">
        <v>146</v>
      </c>
      <c r="E72" s="363" t="s">
        <v>402</v>
      </c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</row>
    <row r="73" spans="2:48" ht="11.25" customHeight="1">
      <c r="B73" s="265">
        <v>40451</v>
      </c>
      <c r="C73" s="265" t="s">
        <v>598</v>
      </c>
      <c r="D73" s="72" t="s">
        <v>146</v>
      </c>
      <c r="E73" s="363" t="s">
        <v>599</v>
      </c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</row>
    <row r="74" spans="2:48" ht="11.25" customHeight="1">
      <c r="B74" s="265">
        <v>40690</v>
      </c>
      <c r="C74" s="361" t="s">
        <v>640</v>
      </c>
      <c r="D74" s="362" t="s">
        <v>146</v>
      </c>
      <c r="E74" s="362" t="s">
        <v>641</v>
      </c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</row>
    <row r="75" spans="2:48" ht="11.25" customHeight="1">
      <c r="B75" s="265"/>
      <c r="C75" s="265"/>
      <c r="D75" s="72"/>
      <c r="E75" s="363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</row>
    <row r="76" ht="11.25" customHeight="1">
      <c r="B76" s="263" t="s">
        <v>154</v>
      </c>
    </row>
    <row r="77" ht="11.25" customHeight="1">
      <c r="B77" s="263"/>
    </row>
    <row r="78" spans="2:17" ht="11.25" customHeight="1">
      <c r="B78" s="368" t="s">
        <v>153</v>
      </c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</row>
    <row r="79" spans="2:17" ht="11.25" customHeight="1">
      <c r="B79" s="368" t="s">
        <v>156</v>
      </c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</row>
    <row r="80" spans="2:17" ht="11.25" customHeight="1">
      <c r="B80" s="368" t="s">
        <v>157</v>
      </c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</row>
    <row r="81" spans="2:17" ht="11.25" customHeight="1">
      <c r="B81" s="368" t="s">
        <v>72</v>
      </c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</row>
    <row r="82" spans="2:17" ht="11.25" customHeight="1">
      <c r="B82" s="237" t="s">
        <v>409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</row>
    <row r="83" spans="2:17" ht="11.25" customHeight="1">
      <c r="B83" s="368" t="s">
        <v>158</v>
      </c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</row>
    <row r="84" spans="2:17" ht="11.25" customHeight="1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</row>
    <row r="85" spans="2:17" ht="11.25" customHeight="1">
      <c r="B85" s="363" t="s">
        <v>384</v>
      </c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</row>
    <row r="86" ht="11.25" customHeight="1">
      <c r="B86" s="263"/>
    </row>
    <row r="87" ht="11.25" customHeight="1">
      <c r="B87" s="263"/>
    </row>
    <row r="88" ht="11.25" customHeight="1" thickBot="1"/>
    <row r="89" spans="2:5" ht="11.25" customHeight="1">
      <c r="B89" s="365" t="s">
        <v>386</v>
      </c>
      <c r="C89" s="274" t="s">
        <v>387</v>
      </c>
      <c r="D89" s="274" t="s">
        <v>388</v>
      </c>
      <c r="E89" s="274" t="s">
        <v>389</v>
      </c>
    </row>
    <row r="90" spans="2:5" ht="11.25" customHeight="1">
      <c r="B90" s="366"/>
      <c r="C90" s="275">
        <v>145</v>
      </c>
      <c r="D90" s="275">
        <v>25</v>
      </c>
      <c r="E90" s="275">
        <v>12</v>
      </c>
    </row>
    <row r="91" spans="2:5" ht="11.25" customHeight="1">
      <c r="B91" s="366"/>
      <c r="C91" s="275">
        <v>155</v>
      </c>
      <c r="D91" s="275">
        <v>30</v>
      </c>
      <c r="E91" s="275">
        <v>13</v>
      </c>
    </row>
    <row r="92" spans="2:5" ht="11.25" customHeight="1">
      <c r="B92" s="366"/>
      <c r="C92" s="275">
        <v>165</v>
      </c>
      <c r="D92" s="275">
        <v>40</v>
      </c>
      <c r="E92" s="275">
        <v>14</v>
      </c>
    </row>
    <row r="93" spans="2:5" ht="11.25" customHeight="1">
      <c r="B93" s="366"/>
      <c r="C93" s="275">
        <v>175</v>
      </c>
      <c r="D93" s="275">
        <v>45</v>
      </c>
      <c r="E93" s="275">
        <v>15</v>
      </c>
    </row>
    <row r="94" spans="2:5" ht="11.25" customHeight="1">
      <c r="B94" s="366"/>
      <c r="C94" s="275">
        <v>185</v>
      </c>
      <c r="D94" s="275">
        <v>50</v>
      </c>
      <c r="E94" s="275">
        <v>16</v>
      </c>
    </row>
    <row r="95" spans="2:5" ht="11.25" customHeight="1">
      <c r="B95" s="366"/>
      <c r="C95" s="275">
        <v>195</v>
      </c>
      <c r="D95" s="275">
        <v>55</v>
      </c>
      <c r="E95" s="275">
        <v>17</v>
      </c>
    </row>
    <row r="96" spans="2:5" ht="11.25" customHeight="1">
      <c r="B96" s="366"/>
      <c r="C96" s="275">
        <v>205</v>
      </c>
      <c r="D96" s="275">
        <v>60</v>
      </c>
      <c r="E96" s="275">
        <v>18</v>
      </c>
    </row>
    <row r="97" spans="2:5" ht="11.25" customHeight="1">
      <c r="B97" s="366"/>
      <c r="C97" s="275">
        <v>215</v>
      </c>
      <c r="D97" s="275">
        <v>65</v>
      </c>
      <c r="E97" s="275">
        <v>19</v>
      </c>
    </row>
    <row r="98" spans="2:5" ht="11.25" customHeight="1">
      <c r="B98" s="366"/>
      <c r="C98" s="275">
        <v>225</v>
      </c>
      <c r="D98" s="275">
        <v>70</v>
      </c>
      <c r="E98" s="275">
        <v>20</v>
      </c>
    </row>
    <row r="99" spans="2:5" ht="11.25" customHeight="1">
      <c r="B99" s="366"/>
      <c r="C99" s="275">
        <v>235</v>
      </c>
      <c r="D99" s="275">
        <v>75</v>
      </c>
      <c r="E99" s="275">
        <v>21</v>
      </c>
    </row>
    <row r="100" spans="2:5" ht="11.25" customHeight="1">
      <c r="B100" s="366"/>
      <c r="C100" s="275">
        <v>245</v>
      </c>
      <c r="D100" s="275">
        <v>80</v>
      </c>
      <c r="E100" s="275">
        <v>22</v>
      </c>
    </row>
    <row r="101" spans="2:5" ht="11.25" customHeight="1">
      <c r="B101" s="366"/>
      <c r="C101" s="275">
        <v>255</v>
      </c>
      <c r="D101" s="275"/>
      <c r="E101" s="275">
        <v>23</v>
      </c>
    </row>
    <row r="102" spans="2:5" ht="11.25" customHeight="1">
      <c r="B102" s="366"/>
      <c r="C102" s="275">
        <v>265</v>
      </c>
      <c r="D102" s="275"/>
      <c r="E102" s="275"/>
    </row>
    <row r="103" spans="2:21" ht="11.25" customHeight="1">
      <c r="B103" s="366"/>
      <c r="C103" s="275">
        <v>275</v>
      </c>
      <c r="D103" s="275"/>
      <c r="E103" s="275"/>
      <c r="K103" s="264"/>
      <c r="L103" s="264"/>
      <c r="S103" s="264"/>
      <c r="T103" s="264"/>
      <c r="U103" s="264"/>
    </row>
    <row r="104" spans="2:21" ht="11.25" customHeight="1">
      <c r="B104" s="366"/>
      <c r="C104" s="275">
        <v>285</v>
      </c>
      <c r="D104" s="275"/>
      <c r="E104" s="275"/>
      <c r="K104" s="264"/>
      <c r="L104" s="264"/>
      <c r="S104" s="264"/>
      <c r="T104" s="264"/>
      <c r="U104" s="264"/>
    </row>
    <row r="105" spans="2:21" ht="11.25" customHeight="1">
      <c r="B105" s="366"/>
      <c r="C105" s="275">
        <v>295</v>
      </c>
      <c r="D105" s="275"/>
      <c r="E105" s="275"/>
      <c r="K105" s="264"/>
      <c r="L105" s="267"/>
      <c r="S105" s="268"/>
      <c r="T105" s="269"/>
      <c r="U105" s="264"/>
    </row>
    <row r="106" spans="2:21" ht="11.25" customHeight="1">
      <c r="B106" s="366"/>
      <c r="C106" s="275">
        <v>305</v>
      </c>
      <c r="D106" s="275"/>
      <c r="E106" s="275"/>
      <c r="K106" s="264"/>
      <c r="L106" s="270"/>
      <c r="S106" s="271"/>
      <c r="T106" s="272"/>
      <c r="U106" s="264"/>
    </row>
    <row r="107" spans="2:21" ht="11.25" customHeight="1">
      <c r="B107" s="366"/>
      <c r="C107" s="275">
        <v>315</v>
      </c>
      <c r="D107" s="275"/>
      <c r="E107" s="275"/>
      <c r="K107" s="264"/>
      <c r="L107" s="264"/>
      <c r="S107" s="264"/>
      <c r="T107" s="264"/>
      <c r="U107" s="264"/>
    </row>
    <row r="108" spans="2:21" ht="11.25" customHeight="1">
      <c r="B108" s="366"/>
      <c r="C108" s="275">
        <v>325</v>
      </c>
      <c r="D108" s="275"/>
      <c r="E108" s="275"/>
      <c r="K108" s="264"/>
      <c r="L108" s="264"/>
      <c r="S108" s="264"/>
      <c r="T108" s="264"/>
      <c r="U108" s="264"/>
    </row>
    <row r="109" spans="2:5" ht="11.25" customHeight="1" thickBot="1">
      <c r="B109" s="367"/>
      <c r="C109" s="276">
        <v>335</v>
      </c>
      <c r="D109" s="276"/>
      <c r="E109" s="276"/>
    </row>
  </sheetData>
  <sheetProtection password="C471" sheet="1" formatCells="0"/>
  <mergeCells count="17">
    <mergeCell ref="E70:T70"/>
    <mergeCell ref="B78:Q78"/>
    <mergeCell ref="B79:Q79"/>
    <mergeCell ref="E72:T72"/>
    <mergeCell ref="E75:T75"/>
    <mergeCell ref="E71:T71"/>
    <mergeCell ref="E73:T73"/>
    <mergeCell ref="B85:Q85"/>
    <mergeCell ref="B89:B109"/>
    <mergeCell ref="E65:T65"/>
    <mergeCell ref="E66:T66"/>
    <mergeCell ref="E67:T67"/>
    <mergeCell ref="E68:T68"/>
    <mergeCell ref="B81:Q81"/>
    <mergeCell ref="B83:Q83"/>
    <mergeCell ref="B80:Q80"/>
    <mergeCell ref="E69:T69"/>
  </mergeCells>
  <hyperlinks>
    <hyperlink ref="B80" r:id="rId1" display="http://www.4crawler.com/Diesel/VW_020_transmission.shtml"/>
    <hyperlink ref="B79" r:id="rId2" display="http://forums.vwvortex.com/zerothread?id=642018"/>
    <hyperlink ref="B78" r:id="rId3" display="http://www.techtonicstuning.com/trannyratios.asp"/>
    <hyperlink ref="B83:Q83" r:id="rId4" display="link to original"/>
    <hyperlink ref="B81" r:id="rId5" display="http://www.miata.net/garage/tirecalc.html"/>
  </hyperlinks>
  <printOptions/>
  <pageMargins left="0.75" right="0.75" top="1" bottom="1" header="0.5" footer="0.5"/>
  <pageSetup orientation="portrait" paperSize="9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Z374"/>
  <sheetViews>
    <sheetView showGridLines="0" tabSelected="1"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B4" sqref="B4:N4"/>
    </sheetView>
  </sheetViews>
  <sheetFormatPr defaultColWidth="9.140625" defaultRowHeight="12.75"/>
  <cols>
    <col min="1" max="1" width="4.421875" style="38" customWidth="1"/>
    <col min="2" max="2" width="13.28125" style="73" customWidth="1"/>
    <col min="3" max="3" width="17.8515625" style="12" customWidth="1"/>
    <col min="4" max="4" width="8.421875" style="12" customWidth="1"/>
    <col min="5" max="5" width="12.28125" style="73" customWidth="1"/>
    <col min="6" max="6" width="73.8515625" style="73" bestFit="1" customWidth="1"/>
    <col min="7" max="7" width="8.28125" style="73" customWidth="1"/>
    <col min="8" max="9" width="6.7109375" style="73" customWidth="1"/>
    <col min="10" max="10" width="6.00390625" style="38" hidden="1" customWidth="1"/>
    <col min="11" max="11" width="8.00390625" style="38" hidden="1" customWidth="1"/>
    <col min="12" max="12" width="9.7109375" style="12" hidden="1" customWidth="1"/>
    <col min="13" max="13" width="7.421875" style="12" customWidth="1"/>
    <col min="14" max="14" width="8.140625" style="12" customWidth="1"/>
    <col min="15" max="16" width="4.421875" style="38" hidden="1" customWidth="1"/>
    <col min="17" max="17" width="7.421875" style="12" customWidth="1"/>
    <col min="18" max="18" width="8.7109375" style="12" hidden="1" customWidth="1"/>
    <col min="19" max="20" width="4.421875" style="12" hidden="1" customWidth="1"/>
    <col min="21" max="21" width="7.421875" style="12" customWidth="1"/>
    <col min="22" max="22" width="8.28125" style="12" hidden="1" customWidth="1"/>
    <col min="23" max="24" width="4.421875" style="12" hidden="1" customWidth="1"/>
    <col min="25" max="25" width="7.421875" style="12" customWidth="1"/>
    <col min="26" max="26" width="7.7109375" style="12" hidden="1" customWidth="1"/>
    <col min="27" max="28" width="4.421875" style="12" hidden="1" customWidth="1"/>
    <col min="29" max="29" width="7.421875" style="12" customWidth="1"/>
    <col min="30" max="30" width="8.7109375" style="38" hidden="1" customWidth="1"/>
    <col min="31" max="32" width="4.421875" style="38" hidden="1" customWidth="1"/>
    <col min="33" max="33" width="8.57421875" style="12" customWidth="1"/>
    <col min="34" max="34" width="9.00390625" style="38" hidden="1" customWidth="1"/>
    <col min="35" max="36" width="6.8515625" style="38" hidden="1" customWidth="1"/>
    <col min="37" max="37" width="7.7109375" style="12" bestFit="1" customWidth="1"/>
    <col min="38" max="38" width="8.57421875" style="38" hidden="1" customWidth="1"/>
    <col min="39" max="39" width="4.00390625" style="74" customWidth="1"/>
    <col min="40" max="42" width="7.28125" style="38" customWidth="1"/>
    <col min="43" max="43" width="8.28125" style="38" bestFit="1" customWidth="1"/>
    <col min="44" max="45" width="8.57421875" style="38" customWidth="1"/>
    <col min="46" max="16384" width="9.140625" style="38" customWidth="1"/>
  </cols>
  <sheetData>
    <row r="1" spans="2:6" ht="16.5" customHeight="1">
      <c r="B1" s="231"/>
      <c r="C1" s="10"/>
      <c r="D1" s="10"/>
      <c r="E1" s="71"/>
      <c r="F1" s="72"/>
    </row>
    <row r="2" spans="2:6" ht="16.5" customHeight="1">
      <c r="B2" s="71"/>
      <c r="C2" s="10"/>
      <c r="D2" s="10"/>
      <c r="E2" s="71"/>
      <c r="F2" s="72"/>
    </row>
    <row r="3" spans="2:49" ht="38.25">
      <c r="B3" s="71"/>
      <c r="C3" s="10"/>
      <c r="D3" s="10"/>
      <c r="E3" s="71"/>
      <c r="F3" s="72"/>
      <c r="AN3" s="246"/>
      <c r="AO3" s="238" t="s">
        <v>390</v>
      </c>
      <c r="AP3" s="239" t="s">
        <v>391</v>
      </c>
      <c r="AQ3" s="239" t="s">
        <v>421</v>
      </c>
      <c r="AR3" s="239" t="s">
        <v>392</v>
      </c>
      <c r="AS3" s="239" t="s">
        <v>393</v>
      </c>
      <c r="AT3" s="239" t="s">
        <v>394</v>
      </c>
      <c r="AU3" s="239" t="s">
        <v>395</v>
      </c>
      <c r="AV3" s="239" t="s">
        <v>396</v>
      </c>
      <c r="AW3" s="240" t="s">
        <v>0</v>
      </c>
    </row>
    <row r="4" spans="2:49" ht="24" customHeight="1" thickBot="1">
      <c r="B4" s="369" t="s">
        <v>575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AN4" s="247"/>
      <c r="AO4" s="241">
        <v>6500</v>
      </c>
      <c r="AP4" s="242">
        <v>195</v>
      </c>
      <c r="AQ4" s="242">
        <v>50</v>
      </c>
      <c r="AR4" s="243">
        <v>15</v>
      </c>
      <c r="AS4" s="244">
        <f>AP4/25.4*AQ4/100</f>
        <v>3.8385826771653546</v>
      </c>
      <c r="AT4" s="244">
        <f>AR4/2+AS4</f>
        <v>11.338582677165356</v>
      </c>
      <c r="AU4" s="244">
        <f>AT4*2</f>
        <v>22.67716535433071</v>
      </c>
      <c r="AV4" s="244">
        <f>63360/AW4</f>
        <v>889.3578219975111</v>
      </c>
      <c r="AW4" s="245">
        <f>2*PI()*AT4</f>
        <v>71.24241608140633</v>
      </c>
    </row>
    <row r="5" spans="2:50" ht="24" customHeight="1">
      <c r="B5" s="75"/>
      <c r="C5" s="11"/>
      <c r="D5" s="11"/>
      <c r="E5" s="75"/>
      <c r="F5" s="72"/>
      <c r="AN5" s="76" t="s">
        <v>1</v>
      </c>
      <c r="AO5" s="77"/>
      <c r="AP5" s="78"/>
      <c r="AQ5" s="78"/>
      <c r="AR5" s="79"/>
      <c r="AS5" s="78"/>
      <c r="AT5" s="80" t="s">
        <v>2</v>
      </c>
      <c r="AU5" s="78"/>
      <c r="AV5" s="78"/>
      <c r="AW5" s="78"/>
      <c r="AX5" s="79"/>
    </row>
    <row r="6" spans="2:50" ht="64.5" thickBot="1">
      <c r="B6" s="36" t="s">
        <v>3</v>
      </c>
      <c r="C6" s="36" t="s">
        <v>162</v>
      </c>
      <c r="D6" s="36" t="s">
        <v>222</v>
      </c>
      <c r="E6" s="36" t="s">
        <v>100</v>
      </c>
      <c r="F6" s="36" t="s">
        <v>585</v>
      </c>
      <c r="G6" s="36" t="s">
        <v>95</v>
      </c>
      <c r="H6" s="81" t="s">
        <v>4</v>
      </c>
      <c r="I6" s="36" t="s">
        <v>96</v>
      </c>
      <c r="J6" s="81" t="s">
        <v>5</v>
      </c>
      <c r="K6" s="81" t="s">
        <v>6</v>
      </c>
      <c r="L6" s="36" t="s">
        <v>223</v>
      </c>
      <c r="M6" s="81" t="s">
        <v>7</v>
      </c>
      <c r="N6" s="36" t="s">
        <v>224</v>
      </c>
      <c r="O6" s="36" t="s">
        <v>8</v>
      </c>
      <c r="P6" s="36" t="s">
        <v>9</v>
      </c>
      <c r="Q6" s="81" t="s">
        <v>10</v>
      </c>
      <c r="R6" s="82" t="s">
        <v>11</v>
      </c>
      <c r="S6" s="36" t="s">
        <v>12</v>
      </c>
      <c r="T6" s="36" t="s">
        <v>13</v>
      </c>
      <c r="U6" s="81" t="s">
        <v>14</v>
      </c>
      <c r="V6" s="82" t="s">
        <v>15</v>
      </c>
      <c r="W6" s="36" t="s">
        <v>17</v>
      </c>
      <c r="X6" s="36" t="s">
        <v>16</v>
      </c>
      <c r="Y6" s="81" t="s">
        <v>18</v>
      </c>
      <c r="Z6" s="82" t="s">
        <v>19</v>
      </c>
      <c r="AA6" s="36" t="s">
        <v>21</v>
      </c>
      <c r="AB6" s="36" t="s">
        <v>20</v>
      </c>
      <c r="AC6" s="81" t="s">
        <v>22</v>
      </c>
      <c r="AD6" s="82" t="s">
        <v>23</v>
      </c>
      <c r="AE6" s="36" t="s">
        <v>24</v>
      </c>
      <c r="AF6" s="36" t="s">
        <v>25</v>
      </c>
      <c r="AG6" s="81" t="s">
        <v>26</v>
      </c>
      <c r="AH6" s="82" t="s">
        <v>27</v>
      </c>
      <c r="AI6" s="36" t="s">
        <v>201</v>
      </c>
      <c r="AJ6" s="36" t="s">
        <v>202</v>
      </c>
      <c r="AK6" s="81" t="s">
        <v>161</v>
      </c>
      <c r="AL6" s="83" t="s">
        <v>203</v>
      </c>
      <c r="AM6" s="84"/>
      <c r="AN6" s="85">
        <v>1</v>
      </c>
      <c r="AO6" s="86">
        <v>2</v>
      </c>
      <c r="AP6" s="86">
        <v>3</v>
      </c>
      <c r="AQ6" s="86">
        <v>4</v>
      </c>
      <c r="AR6" s="87">
        <v>5</v>
      </c>
      <c r="AS6" s="87">
        <v>6</v>
      </c>
      <c r="AT6" s="88" t="s">
        <v>28</v>
      </c>
      <c r="AU6" s="89" t="s">
        <v>29</v>
      </c>
      <c r="AV6" s="89" t="s">
        <v>30</v>
      </c>
      <c r="AW6" s="90" t="s">
        <v>31</v>
      </c>
      <c r="AX6" s="91" t="s">
        <v>225</v>
      </c>
    </row>
    <row r="7" spans="2:50" ht="12.75">
      <c r="B7" s="1" t="s">
        <v>593</v>
      </c>
      <c r="C7" s="4"/>
      <c r="D7" s="4"/>
      <c r="E7" s="4"/>
      <c r="F7" s="2" t="s">
        <v>79</v>
      </c>
      <c r="G7" s="3" t="s">
        <v>32</v>
      </c>
      <c r="H7" s="3" t="s">
        <v>32</v>
      </c>
      <c r="I7" s="3"/>
      <c r="J7" s="3"/>
      <c r="K7" s="3"/>
      <c r="L7" s="3"/>
      <c r="M7" s="15">
        <v>3.89</v>
      </c>
      <c r="N7" s="15"/>
      <c r="O7" s="4"/>
      <c r="P7" s="4"/>
      <c r="Q7" s="15">
        <v>3.45</v>
      </c>
      <c r="R7" s="15">
        <f>Q7*$M7</f>
        <v>13.4205</v>
      </c>
      <c r="S7" s="4"/>
      <c r="T7" s="4"/>
      <c r="U7" s="15">
        <v>1.75</v>
      </c>
      <c r="V7" s="15">
        <f>U7*$M7</f>
        <v>6.8075</v>
      </c>
      <c r="W7" s="4"/>
      <c r="X7" s="4"/>
      <c r="Y7" s="15">
        <v>1.06</v>
      </c>
      <c r="Z7" s="15">
        <f>Y7*$M7</f>
        <v>4.1234</v>
      </c>
      <c r="AA7" s="4"/>
      <c r="AB7" s="4"/>
      <c r="AC7" s="15">
        <v>0.7</v>
      </c>
      <c r="AD7" s="15">
        <f>AC7*$M7</f>
        <v>2.723</v>
      </c>
      <c r="AE7" s="4"/>
      <c r="AF7" s="4"/>
      <c r="AG7" s="15">
        <v>0.7</v>
      </c>
      <c r="AH7" s="92">
        <f>AG7*$M7</f>
        <v>2.723</v>
      </c>
      <c r="AI7" s="93"/>
      <c r="AJ7" s="93"/>
      <c r="AK7" s="327"/>
      <c r="AL7" s="357"/>
      <c r="AM7" s="94"/>
      <c r="AN7" s="95">
        <f>($AO$4/(Q7*$M7))*$AW$4/(12*5280)*60</f>
        <v>32.67528479505158</v>
      </c>
      <c r="AO7" s="96">
        <f>($AO$4/(U7*$M7))*$AW$4/(12*5280)*60</f>
        <v>64.41699002453025</v>
      </c>
      <c r="AP7" s="96">
        <f>($AO$4/(Y7*$M7))*$AW$4/(12*5280)*60</f>
        <v>106.34880428578109</v>
      </c>
      <c r="AQ7" s="96">
        <f>($AO$4/(AC7*$M7))*$AW$4/(12*5280)*60</f>
        <v>161.04247506132566</v>
      </c>
      <c r="AR7" s="96">
        <f>IF(AG7&lt;&gt;0,($AO$4/(AG7*$M7))*$AW$4/(12*5280)*60,"N/A")</f>
        <v>161.04247506132566</v>
      </c>
      <c r="AS7" s="97" t="str">
        <f>IF(AK7&lt;&gt;0,($AO$4/(AK7*$M7))*$AW$4/(12*5280)*60,"N/A")</f>
        <v>N/A</v>
      </c>
      <c r="AT7" s="95">
        <f aca="true" t="shared" si="0" ref="AT7:AV11">AO7-AN7</f>
        <v>31.74170522947867</v>
      </c>
      <c r="AU7" s="96">
        <f t="shared" si="0"/>
        <v>41.931814261250835</v>
      </c>
      <c r="AV7" s="96">
        <f t="shared" si="0"/>
        <v>54.693670775544575</v>
      </c>
      <c r="AW7" s="96">
        <f aca="true" t="shared" si="1" ref="AW7:AX11">IF(AR7&lt;&gt;"N/A",AR7-AQ7,"N/A")</f>
        <v>0</v>
      </c>
      <c r="AX7" s="97" t="str">
        <f t="shared" si="1"/>
        <v>N/A</v>
      </c>
    </row>
    <row r="8" spans="2:50" ht="12.75">
      <c r="B8" s="24" t="s">
        <v>594</v>
      </c>
      <c r="C8" s="6"/>
      <c r="D8" s="6"/>
      <c r="E8" s="6"/>
      <c r="F8" s="5" t="s">
        <v>71</v>
      </c>
      <c r="G8" s="6" t="s">
        <v>32</v>
      </c>
      <c r="H8" s="6" t="s">
        <v>32</v>
      </c>
      <c r="I8" s="6"/>
      <c r="J8" s="6"/>
      <c r="K8" s="6"/>
      <c r="L8" s="6"/>
      <c r="M8" s="16">
        <v>3.94</v>
      </c>
      <c r="N8" s="16"/>
      <c r="O8" s="7"/>
      <c r="P8" s="7"/>
      <c r="Q8" s="16">
        <v>3.4545454545454546</v>
      </c>
      <c r="R8" s="16">
        <f>Q8*$M8</f>
        <v>13.610909090909091</v>
      </c>
      <c r="S8" s="7"/>
      <c r="T8" s="7"/>
      <c r="U8" s="16">
        <v>2.12</v>
      </c>
      <c r="V8" s="16">
        <f>U8*$M8</f>
        <v>8.3528</v>
      </c>
      <c r="W8" s="7"/>
      <c r="X8" s="7"/>
      <c r="Y8" s="16">
        <v>1.44</v>
      </c>
      <c r="Z8" s="16">
        <f>Y8*$M8</f>
        <v>5.6735999999999995</v>
      </c>
      <c r="AA8" s="7"/>
      <c r="AB8" s="7"/>
      <c r="AC8" s="16">
        <v>1.13</v>
      </c>
      <c r="AD8" s="16">
        <f>AC8*$M8</f>
        <v>4.4521999999999995</v>
      </c>
      <c r="AE8" s="7"/>
      <c r="AF8" s="7"/>
      <c r="AG8" s="16">
        <v>0.8</v>
      </c>
      <c r="AH8" s="69">
        <f>AG8*$M8</f>
        <v>3.152</v>
      </c>
      <c r="AI8" s="98"/>
      <c r="AJ8" s="98"/>
      <c r="AK8" s="329"/>
      <c r="AL8" s="358"/>
      <c r="AM8" s="94"/>
      <c r="AN8" s="51">
        <f>($AO$4/(Q8*$M8))*$AW$4/(12*5280)*60</f>
        <v>32.218175631257594</v>
      </c>
      <c r="AO8" s="52">
        <f>($AO$4/(U8*$M8))*$AW$4/(12*5280)*60</f>
        <v>52.49960008523965</v>
      </c>
      <c r="AP8" s="52">
        <f>($AO$4/(Y8*$M8))*$AW$4/(12*5280)*60</f>
        <v>77.29107790326948</v>
      </c>
      <c r="AQ8" s="52">
        <f>($AO$4/(AC8*$M8))*$AW$4/(12*5280)*60</f>
        <v>98.4948249386797</v>
      </c>
      <c r="AR8" s="52">
        <f>IF(AG8&lt;&gt;0,($AO$4/(AG8*$M8))*$AW$4/(12*5280)*60,"N/A")</f>
        <v>139.12394022588504</v>
      </c>
      <c r="AS8" s="53" t="str">
        <f>IF(AK8&lt;&gt;0,($AO$4/(AK8*$M8))*$AW$4/(12*5280)*60,"N/A")</f>
        <v>N/A</v>
      </c>
      <c r="AT8" s="51">
        <f t="shared" si="0"/>
        <v>20.281424453982055</v>
      </c>
      <c r="AU8" s="52">
        <f t="shared" si="0"/>
        <v>24.791477818029833</v>
      </c>
      <c r="AV8" s="52">
        <f t="shared" si="0"/>
        <v>21.203747035410217</v>
      </c>
      <c r="AW8" s="52">
        <f t="shared" si="1"/>
        <v>40.62911528720534</v>
      </c>
      <c r="AX8" s="53" t="str">
        <f t="shared" si="1"/>
        <v>N/A</v>
      </c>
    </row>
    <row r="9" spans="2:50" ht="12.75">
      <c r="B9" s="24" t="s">
        <v>595</v>
      </c>
      <c r="C9" s="6"/>
      <c r="D9" s="6"/>
      <c r="E9" s="6"/>
      <c r="F9" s="5" t="s">
        <v>58</v>
      </c>
      <c r="G9" s="6" t="s">
        <v>32</v>
      </c>
      <c r="H9" s="6" t="s">
        <v>32</v>
      </c>
      <c r="I9" s="6"/>
      <c r="J9" s="6"/>
      <c r="K9" s="6"/>
      <c r="L9" s="6"/>
      <c r="M9" s="16">
        <v>3.67</v>
      </c>
      <c r="N9" s="16"/>
      <c r="O9" s="7"/>
      <c r="P9" s="7"/>
      <c r="Q9" s="16">
        <v>3.45</v>
      </c>
      <c r="R9" s="16">
        <f>Q9*$M9</f>
        <v>12.6615</v>
      </c>
      <c r="S9" s="7"/>
      <c r="T9" s="7"/>
      <c r="U9" s="16">
        <v>1.94</v>
      </c>
      <c r="V9" s="16">
        <f>U9*$M9</f>
        <v>7.1198</v>
      </c>
      <c r="W9" s="7"/>
      <c r="X9" s="7"/>
      <c r="Y9" s="16">
        <v>1.44</v>
      </c>
      <c r="Z9" s="16">
        <f>Y9*$M9</f>
        <v>5.2848</v>
      </c>
      <c r="AA9" s="7"/>
      <c r="AB9" s="7"/>
      <c r="AC9" s="16">
        <v>1.13</v>
      </c>
      <c r="AD9" s="16">
        <f>AC9*$M9</f>
        <v>4.147099999999999</v>
      </c>
      <c r="AE9" s="7"/>
      <c r="AF9" s="7"/>
      <c r="AG9" s="16">
        <v>0.89</v>
      </c>
      <c r="AH9" s="69">
        <f>AG9*$M9</f>
        <v>3.2663</v>
      </c>
      <c r="AI9" s="98"/>
      <c r="AJ9" s="98"/>
      <c r="AK9" s="329"/>
      <c r="AL9" s="358"/>
      <c r="AM9" s="94"/>
      <c r="AN9" s="51">
        <f>($AO$4/(Q9*$M9))*$AW$4/(12*5280)*60</f>
        <v>34.63402121328355</v>
      </c>
      <c r="AO9" s="52">
        <f>($AO$4/(U9*$M9))*$AW$4/(12*5280)*60</f>
        <v>61.59142947723106</v>
      </c>
      <c r="AP9" s="52">
        <f>($AO$4/(Y9*$M9))*$AW$4/(12*5280)*60</f>
        <v>82.97734249015852</v>
      </c>
      <c r="AQ9" s="52">
        <f>($AO$4/(AC9*$M9))*$AW$4/(12*5280)*60</f>
        <v>105.74103821754716</v>
      </c>
      <c r="AR9" s="52">
        <f>IF(AG9&lt;&gt;0,($AO$4/(AG9*$M9))*$AW$4/(12*5280)*60,"N/A")</f>
        <v>134.25547548969467</v>
      </c>
      <c r="AS9" s="53" t="str">
        <f>IF(AK9&lt;&gt;0,($AO$4/(AK9*$M9))*$AW$4/(12*5280)*60,"N/A")</f>
        <v>N/A</v>
      </c>
      <c r="AT9" s="51">
        <f t="shared" si="0"/>
        <v>26.957408263947507</v>
      </c>
      <c r="AU9" s="52">
        <f t="shared" si="0"/>
        <v>21.38591301292746</v>
      </c>
      <c r="AV9" s="52">
        <f t="shared" si="0"/>
        <v>22.763695727388637</v>
      </c>
      <c r="AW9" s="52">
        <f t="shared" si="1"/>
        <v>28.514437272147518</v>
      </c>
      <c r="AX9" s="53" t="str">
        <f t="shared" si="1"/>
        <v>N/A</v>
      </c>
    </row>
    <row r="10" spans="2:50" ht="12.75">
      <c r="B10" s="24" t="s">
        <v>597</v>
      </c>
      <c r="C10" s="7"/>
      <c r="D10" s="7"/>
      <c r="E10" s="7"/>
      <c r="F10" s="5" t="s">
        <v>80</v>
      </c>
      <c r="G10" s="6" t="s">
        <v>32</v>
      </c>
      <c r="H10" s="6" t="s">
        <v>32</v>
      </c>
      <c r="I10" s="6"/>
      <c r="J10" s="6"/>
      <c r="K10" s="6"/>
      <c r="L10" s="6"/>
      <c r="M10" s="16">
        <v>3.67</v>
      </c>
      <c r="N10" s="16"/>
      <c r="O10" s="7"/>
      <c r="P10" s="7"/>
      <c r="Q10" s="16">
        <v>3.45</v>
      </c>
      <c r="R10" s="16">
        <f>Q10*$M10</f>
        <v>12.6615</v>
      </c>
      <c r="S10" s="7"/>
      <c r="T10" s="7"/>
      <c r="U10" s="16">
        <v>2.12</v>
      </c>
      <c r="V10" s="16">
        <f>U10*$M10</f>
        <v>7.7804</v>
      </c>
      <c r="W10" s="7"/>
      <c r="X10" s="7"/>
      <c r="Y10" s="16">
        <v>1.44</v>
      </c>
      <c r="Z10" s="16">
        <f>Y10*$M10</f>
        <v>5.2848</v>
      </c>
      <c r="AA10" s="7"/>
      <c r="AB10" s="7"/>
      <c r="AC10" s="16">
        <v>1.13</v>
      </c>
      <c r="AD10" s="16">
        <f>AC10*$M10</f>
        <v>4.147099999999999</v>
      </c>
      <c r="AE10" s="7"/>
      <c r="AF10" s="7"/>
      <c r="AG10" s="16">
        <v>0.89</v>
      </c>
      <c r="AH10" s="69">
        <f>AG10*$M10</f>
        <v>3.2663</v>
      </c>
      <c r="AI10" s="98"/>
      <c r="AJ10" s="98"/>
      <c r="AK10" s="329"/>
      <c r="AL10" s="358"/>
      <c r="AM10" s="94"/>
      <c r="AN10" s="51">
        <f>($AO$4/(Q10*$M10))*$AW$4/(12*5280)*60</f>
        <v>34.63402121328355</v>
      </c>
      <c r="AO10" s="52">
        <f>($AO$4/(U10*$M10))*$AW$4/(12*5280)*60</f>
        <v>56.361968483881256</v>
      </c>
      <c r="AP10" s="52">
        <f>($AO$4/(Y10*$M10))*$AW$4/(12*5280)*60</f>
        <v>82.97734249015852</v>
      </c>
      <c r="AQ10" s="52">
        <f>($AO$4/(AC10*$M10))*$AW$4/(12*5280)*60</f>
        <v>105.74103821754716</v>
      </c>
      <c r="AR10" s="52">
        <f>IF(AG10&lt;&gt;0,($AO$4/(AG10*$M10))*$AW$4/(12*5280)*60,"N/A")</f>
        <v>134.25547548969467</v>
      </c>
      <c r="AS10" s="53" t="str">
        <f>IF(AK10&lt;&gt;0,($AO$4/(AK10*$M10))*$AW$4/(12*5280)*60,"N/A")</f>
        <v>N/A</v>
      </c>
      <c r="AT10" s="51">
        <f t="shared" si="0"/>
        <v>21.727947270597703</v>
      </c>
      <c r="AU10" s="52">
        <f t="shared" si="0"/>
        <v>26.615374006277264</v>
      </c>
      <c r="AV10" s="52">
        <f t="shared" si="0"/>
        <v>22.763695727388637</v>
      </c>
      <c r="AW10" s="52">
        <f t="shared" si="1"/>
        <v>28.514437272147518</v>
      </c>
      <c r="AX10" s="53" t="str">
        <f t="shared" si="1"/>
        <v>N/A</v>
      </c>
    </row>
    <row r="11" spans="2:50" s="74" customFormat="1" ht="13.5" thickBot="1">
      <c r="B11" s="27" t="s">
        <v>596</v>
      </c>
      <c r="C11" s="28"/>
      <c r="D11" s="28"/>
      <c r="E11" s="28"/>
      <c r="F11" s="29" t="s">
        <v>66</v>
      </c>
      <c r="G11" s="30" t="s">
        <v>32</v>
      </c>
      <c r="H11" s="30" t="s">
        <v>32</v>
      </c>
      <c r="I11" s="30"/>
      <c r="J11" s="30"/>
      <c r="K11" s="30"/>
      <c r="L11" s="30"/>
      <c r="M11" s="31">
        <v>3.89</v>
      </c>
      <c r="N11" s="31"/>
      <c r="O11" s="28"/>
      <c r="P11" s="28"/>
      <c r="Q11" s="31">
        <v>3.45</v>
      </c>
      <c r="R11" s="31">
        <f>Q11*$M11</f>
        <v>13.4205</v>
      </c>
      <c r="S11" s="28"/>
      <c r="T11" s="28"/>
      <c r="U11" s="31">
        <v>1.94</v>
      </c>
      <c r="V11" s="31">
        <f>U11*$M11</f>
        <v>7.5466</v>
      </c>
      <c r="W11" s="28"/>
      <c r="X11" s="28"/>
      <c r="Y11" s="31">
        <v>1.29</v>
      </c>
      <c r="Z11" s="31">
        <f>Y11*$M11</f>
        <v>5.0181000000000004</v>
      </c>
      <c r="AA11" s="28"/>
      <c r="AB11" s="28"/>
      <c r="AC11" s="31">
        <v>0.91</v>
      </c>
      <c r="AD11" s="31">
        <f>AC11*$M11</f>
        <v>3.5399000000000003</v>
      </c>
      <c r="AE11" s="28"/>
      <c r="AF11" s="28"/>
      <c r="AG11" s="31">
        <v>0.71</v>
      </c>
      <c r="AH11" s="99">
        <f>AG11*$M11</f>
        <v>2.7619</v>
      </c>
      <c r="AI11" s="100"/>
      <c r="AJ11" s="100"/>
      <c r="AK11" s="330"/>
      <c r="AL11" s="359"/>
      <c r="AM11" s="94"/>
      <c r="AN11" s="101">
        <f>($AO$4/(Q11*$M11))*$AW$4/(12*5280)*60</f>
        <v>32.67528479505158</v>
      </c>
      <c r="AO11" s="102">
        <f>($AO$4/(U11*$M11))*$AW$4/(12*5280)*60</f>
        <v>58.108109558210295</v>
      </c>
      <c r="AP11" s="102">
        <f>($AO$4/(Y11*$M11))*$AW$4/(12*5280)*60</f>
        <v>87.3873895681612</v>
      </c>
      <c r="AQ11" s="102">
        <f>($AO$4/(AC11*$M11))*$AW$4/(12*5280)*60</f>
        <v>123.87882697025047</v>
      </c>
      <c r="AR11" s="102">
        <f>IF(AG11&lt;&gt;0,($AO$4/(AG11*$M11))*$AW$4/(12*5280)*60,"N/A")</f>
        <v>158.77427118722247</v>
      </c>
      <c r="AS11" s="103" t="str">
        <f>IF(AK11&lt;&gt;0,($AO$4/(AK11*$M11))*$AW$4/(12*5280)*60,"N/A")</f>
        <v>N/A</v>
      </c>
      <c r="AT11" s="101">
        <f t="shared" si="0"/>
        <v>25.432824763158713</v>
      </c>
      <c r="AU11" s="102">
        <f t="shared" si="0"/>
        <v>29.279280009950902</v>
      </c>
      <c r="AV11" s="102">
        <f t="shared" si="0"/>
        <v>36.491437402089275</v>
      </c>
      <c r="AW11" s="102">
        <f t="shared" si="1"/>
        <v>34.895444216971995</v>
      </c>
      <c r="AX11" s="103" t="str">
        <f t="shared" si="1"/>
        <v>N/A</v>
      </c>
    </row>
    <row r="12" spans="2:52" s="74" customFormat="1" ht="12.75">
      <c r="B12" s="59"/>
      <c r="C12" s="59"/>
      <c r="D12" s="59"/>
      <c r="E12" s="59"/>
      <c r="F12" s="60"/>
      <c r="G12" s="61"/>
      <c r="H12" s="61"/>
      <c r="I12" s="61"/>
      <c r="J12" s="61"/>
      <c r="K12" s="61"/>
      <c r="L12" s="61"/>
      <c r="M12" s="62"/>
      <c r="N12" s="62"/>
      <c r="O12" s="59"/>
      <c r="P12" s="59"/>
      <c r="Q12" s="62"/>
      <c r="R12" s="62"/>
      <c r="S12" s="59"/>
      <c r="T12" s="59"/>
      <c r="U12" s="62"/>
      <c r="V12" s="62"/>
      <c r="W12" s="59"/>
      <c r="X12" s="59"/>
      <c r="Y12" s="62"/>
      <c r="Z12" s="62"/>
      <c r="AA12" s="59"/>
      <c r="AB12" s="59"/>
      <c r="AC12" s="62"/>
      <c r="AD12" s="62"/>
      <c r="AE12" s="59"/>
      <c r="AF12" s="59"/>
      <c r="AG12" s="62"/>
      <c r="AH12" s="104"/>
      <c r="AI12" s="105"/>
      <c r="AJ12" s="105"/>
      <c r="AK12" s="104"/>
      <c r="AL12" s="63"/>
      <c r="AM12" s="94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Z12" s="38"/>
    </row>
    <row r="13" spans="2:52" s="74" customFormat="1" ht="13.5" thickBot="1">
      <c r="B13" s="64" t="s">
        <v>325</v>
      </c>
      <c r="C13" s="59"/>
      <c r="D13" s="59"/>
      <c r="E13" s="59"/>
      <c r="F13" s="60"/>
      <c r="G13" s="61"/>
      <c r="H13" s="61"/>
      <c r="I13" s="61"/>
      <c r="J13" s="61"/>
      <c r="K13" s="61"/>
      <c r="L13" s="61"/>
      <c r="M13" s="62"/>
      <c r="N13" s="62"/>
      <c r="O13" s="59"/>
      <c r="P13" s="59"/>
      <c r="Q13" s="62"/>
      <c r="R13" s="62"/>
      <c r="S13" s="59"/>
      <c r="T13" s="59"/>
      <c r="U13" s="62"/>
      <c r="V13" s="62"/>
      <c r="W13" s="59"/>
      <c r="X13" s="59"/>
      <c r="Y13" s="62"/>
      <c r="Z13" s="62"/>
      <c r="AA13" s="59"/>
      <c r="AB13" s="59"/>
      <c r="AC13" s="62"/>
      <c r="AD13" s="62"/>
      <c r="AE13" s="59"/>
      <c r="AF13" s="59"/>
      <c r="AG13" s="62"/>
      <c r="AH13" s="104"/>
      <c r="AI13" s="105"/>
      <c r="AJ13" s="105"/>
      <c r="AK13" s="104"/>
      <c r="AL13" s="63"/>
      <c r="AM13" s="94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Z13" s="38"/>
    </row>
    <row r="14" spans="2:52" s="74" customFormat="1" ht="12.75">
      <c r="B14" s="143" t="s">
        <v>33</v>
      </c>
      <c r="C14" s="58"/>
      <c r="D14" s="58">
        <v>5</v>
      </c>
      <c r="E14" s="58"/>
      <c r="F14" s="346" t="s">
        <v>125</v>
      </c>
      <c r="G14" s="58">
        <v>90</v>
      </c>
      <c r="H14" s="58">
        <v>22</v>
      </c>
      <c r="I14" s="58">
        <f aca="true" t="shared" si="2" ref="I14:I89">J14+K14</f>
        <v>79</v>
      </c>
      <c r="J14" s="144">
        <v>63</v>
      </c>
      <c r="K14" s="144">
        <v>16</v>
      </c>
      <c r="L14" s="144"/>
      <c r="M14" s="145">
        <f aca="true" t="shared" si="3" ref="M14:M42">J14/K14</f>
        <v>3.9375</v>
      </c>
      <c r="N14" s="342" t="str">
        <f>IF($L14&lt;&gt;0,($J14/$L14),"N/A")</f>
        <v>N/A</v>
      </c>
      <c r="O14" s="146">
        <v>38</v>
      </c>
      <c r="P14" s="146">
        <v>11</v>
      </c>
      <c r="Q14" s="145">
        <f aca="true" t="shared" si="4" ref="Q14:Q101">O14/P14</f>
        <v>3.4545454545454546</v>
      </c>
      <c r="R14" s="92">
        <f>Q14*$M14</f>
        <v>13.602272727272727</v>
      </c>
      <c r="S14" s="146">
        <v>36</v>
      </c>
      <c r="T14" s="146">
        <v>17</v>
      </c>
      <c r="U14" s="145">
        <f>S14/T14</f>
        <v>2.1176470588235294</v>
      </c>
      <c r="V14" s="92">
        <f aca="true" t="shared" si="5" ref="V14:V47">U14*$M14</f>
        <v>8.338235294117647</v>
      </c>
      <c r="W14" s="146">
        <v>39</v>
      </c>
      <c r="X14" s="146">
        <v>27</v>
      </c>
      <c r="Y14" s="145">
        <f>W14/X14</f>
        <v>1.4444444444444444</v>
      </c>
      <c r="Z14" s="92">
        <f aca="true" t="shared" si="6" ref="Z14:Z47">Y14*$M14</f>
        <v>5.6875</v>
      </c>
      <c r="AA14" s="146">
        <v>35</v>
      </c>
      <c r="AB14" s="146">
        <v>31</v>
      </c>
      <c r="AC14" s="145">
        <f>AA14/AB14</f>
        <v>1.1290322580645162</v>
      </c>
      <c r="AD14" s="92">
        <f aca="true" t="shared" si="7" ref="AD14:AD47">AC14*$M14</f>
        <v>4.445564516129033</v>
      </c>
      <c r="AE14" s="146">
        <v>31</v>
      </c>
      <c r="AF14" s="146">
        <v>34</v>
      </c>
      <c r="AG14" s="145">
        <f aca="true" t="shared" si="8" ref="AG14:AG85">AE14/AF14</f>
        <v>0.9117647058823529</v>
      </c>
      <c r="AH14" s="92">
        <f aca="true" t="shared" si="9" ref="AH14:AH47">AG14*$M14</f>
        <v>3.5900735294117645</v>
      </c>
      <c r="AI14" s="93"/>
      <c r="AJ14" s="93"/>
      <c r="AK14" s="327"/>
      <c r="AL14" s="147"/>
      <c r="AM14" s="94"/>
      <c r="AN14" s="95">
        <f>($AO$4/(Q14*$M14))*$AW$4/(12*5280)*60</f>
        <v>32.23863161578538</v>
      </c>
      <c r="AO14" s="96">
        <f>($AO$4/(U14*$M14))*$AW$4/(12*5280)*60</f>
        <v>52.59130309039735</v>
      </c>
      <c r="AP14" s="96">
        <f>($AO$4/(Y14*$M14))*$AW$4/(12*5280)*60</f>
        <v>77.10218190628392</v>
      </c>
      <c r="AQ14" s="96">
        <f>($AO$4/(AC14*$M14))*$AW$4/(12*5280)*60</f>
        <v>98.64183907375367</v>
      </c>
      <c r="AR14" s="148">
        <f aca="true" t="shared" si="10" ref="AR14:AR33">IF(AG14&lt;&gt;0,($AO$4/(AG14*$M14))*$AW$4/(12*5280)*60,"N/A")</f>
        <v>122.14754266156808</v>
      </c>
      <c r="AS14" s="97" t="str">
        <f aca="true" t="shared" si="11" ref="AS14:AS34">IF(AK14&lt;&gt;0,($AO$4/(AK14*$M14))*$AW$4/(12*5280)*60,"N/A")</f>
        <v>N/A</v>
      </c>
      <c r="AT14" s="118">
        <f aca="true" t="shared" si="12" ref="AT14:AV16">AO14-AN14</f>
        <v>20.352671474611974</v>
      </c>
      <c r="AU14" s="96">
        <f t="shared" si="12"/>
        <v>24.510878815886564</v>
      </c>
      <c r="AV14" s="96">
        <f t="shared" si="12"/>
        <v>21.539657167469755</v>
      </c>
      <c r="AW14" s="96">
        <f aca="true" t="shared" si="13" ref="AW14:AX16">IF(AR14&lt;&gt;"N/A",AR14-AQ14,"N/A")</f>
        <v>23.50570358781441</v>
      </c>
      <c r="AX14" s="97" t="str">
        <f t="shared" si="13"/>
        <v>N/A</v>
      </c>
      <c r="AZ14" s="38">
        <v>1</v>
      </c>
    </row>
    <row r="15" spans="2:52" s="74" customFormat="1" ht="12.75">
      <c r="B15" s="322" t="s">
        <v>507</v>
      </c>
      <c r="C15" s="26"/>
      <c r="D15" s="26">
        <v>4</v>
      </c>
      <c r="E15" s="26"/>
      <c r="F15" s="347" t="s">
        <v>515</v>
      </c>
      <c r="G15" s="26">
        <v>90</v>
      </c>
      <c r="H15" s="26">
        <v>22</v>
      </c>
      <c r="I15" s="21">
        <f t="shared" si="2"/>
        <v>84</v>
      </c>
      <c r="J15" s="149">
        <v>67</v>
      </c>
      <c r="K15" s="149">
        <v>17</v>
      </c>
      <c r="L15" s="149"/>
      <c r="M15" s="17">
        <f t="shared" si="3"/>
        <v>3.9411764705882355</v>
      </c>
      <c r="N15" s="343" t="str">
        <f aca="true" t="shared" si="14" ref="N15:N78">IF($L15&lt;&gt;0,($J15/$L15),"N/A")</f>
        <v>N/A</v>
      </c>
      <c r="O15" s="151">
        <v>38</v>
      </c>
      <c r="P15" s="151">
        <v>11</v>
      </c>
      <c r="Q15" s="17">
        <f>O15/P15</f>
        <v>3.4545454545454546</v>
      </c>
      <c r="R15" s="69">
        <f>Q15*$M15</f>
        <v>13.614973262032086</v>
      </c>
      <c r="S15" s="151">
        <v>35</v>
      </c>
      <c r="T15" s="151">
        <v>18</v>
      </c>
      <c r="U15" s="17">
        <f>S15/T15</f>
        <v>1.9444444444444444</v>
      </c>
      <c r="V15" s="69">
        <f t="shared" si="5"/>
        <v>7.663398692810458</v>
      </c>
      <c r="W15" s="151">
        <v>36</v>
      </c>
      <c r="X15" s="151">
        <v>28</v>
      </c>
      <c r="Y15" s="17">
        <f>W15/X15</f>
        <v>1.2857142857142858</v>
      </c>
      <c r="Z15" s="69">
        <f t="shared" si="6"/>
        <v>5.067226890756303</v>
      </c>
      <c r="AA15" s="151">
        <v>30</v>
      </c>
      <c r="AB15" s="151">
        <v>33</v>
      </c>
      <c r="AC15" s="17">
        <f>AA15/AB15</f>
        <v>0.9090909090909091</v>
      </c>
      <c r="AD15" s="69">
        <f t="shared" si="7"/>
        <v>3.5828877005347595</v>
      </c>
      <c r="AE15" s="151"/>
      <c r="AF15" s="151"/>
      <c r="AG15" s="150"/>
      <c r="AH15" s="320"/>
      <c r="AI15" s="152"/>
      <c r="AJ15" s="152"/>
      <c r="AK15" s="328"/>
      <c r="AL15" s="153"/>
      <c r="AM15" s="94"/>
      <c r="AN15" s="51">
        <f>($AO$4/(Q15*$M15))*$AW$4/(12*5280)*60</f>
        <v>32.20855826539752</v>
      </c>
      <c r="AO15" s="52">
        <f>($AO$4/(U15*$M15))*$AW$4/(12*5280)*60</f>
        <v>57.222477541641304</v>
      </c>
      <c r="AP15" s="52">
        <f>($AO$4/(Y15*$M15))*$AW$4/(12*5280)*60</f>
        <v>86.54016665248221</v>
      </c>
      <c r="AQ15" s="52">
        <f>($AO$4/(AC15*$M15))*$AW$4/(12*5280)*60</f>
        <v>122.39252140851056</v>
      </c>
      <c r="AR15" s="156" t="str">
        <f>IF(AG15&lt;&gt;0,($AO$4/(AG15*$M15))*$AW$4/(12*5280)*60,"N/A")</f>
        <v>N/A</v>
      </c>
      <c r="AS15" s="53" t="str">
        <f>IF(AK15&lt;&gt;0,($AO$4/(AK15*$M15))*$AW$4/(12*5280)*60,"N/A")</f>
        <v>N/A</v>
      </c>
      <c r="AT15" s="54">
        <f>AO15-AN15</f>
        <v>25.013919276243783</v>
      </c>
      <c r="AU15" s="52">
        <f>AP15-AO15</f>
        <v>29.31768911084091</v>
      </c>
      <c r="AV15" s="52">
        <f>AQ15-AP15</f>
        <v>35.85235475602835</v>
      </c>
      <c r="AW15" s="52" t="str">
        <f t="shared" si="13"/>
        <v>N/A</v>
      </c>
      <c r="AX15" s="53" t="str">
        <f t="shared" si="13"/>
        <v>N/A</v>
      </c>
      <c r="AZ15" s="38">
        <v>2</v>
      </c>
    </row>
    <row r="16" spans="2:52" s="74" customFormat="1" ht="12.75">
      <c r="B16" s="298" t="s">
        <v>353</v>
      </c>
      <c r="C16" s="26"/>
      <c r="D16" s="26">
        <v>4</v>
      </c>
      <c r="E16" s="26"/>
      <c r="F16" s="348" t="s">
        <v>587</v>
      </c>
      <c r="G16" s="26">
        <v>90</v>
      </c>
      <c r="H16" s="26">
        <v>22</v>
      </c>
      <c r="I16" s="21"/>
      <c r="J16" s="149">
        <v>75</v>
      </c>
      <c r="K16" s="149">
        <v>18</v>
      </c>
      <c r="L16" s="149"/>
      <c r="M16" s="17">
        <f t="shared" si="3"/>
        <v>4.166666666666667</v>
      </c>
      <c r="N16" s="344" t="str">
        <f t="shared" si="14"/>
        <v>N/A</v>
      </c>
      <c r="O16" s="151">
        <v>38</v>
      </c>
      <c r="P16" s="151">
        <v>11</v>
      </c>
      <c r="Q16" s="17">
        <f>O16/P16</f>
        <v>3.4545454545454546</v>
      </c>
      <c r="R16" s="69">
        <f>Q16*$M16</f>
        <v>14.393939393939394</v>
      </c>
      <c r="S16" s="151">
        <v>35</v>
      </c>
      <c r="T16" s="151">
        <v>18</v>
      </c>
      <c r="U16" s="17">
        <f>S16/T16</f>
        <v>1.9444444444444444</v>
      </c>
      <c r="V16" s="69">
        <f t="shared" si="5"/>
        <v>8.101851851851853</v>
      </c>
      <c r="W16" s="151">
        <v>36</v>
      </c>
      <c r="X16" s="151">
        <v>28</v>
      </c>
      <c r="Y16" s="17">
        <f>W16/X16</f>
        <v>1.2857142857142858</v>
      </c>
      <c r="Z16" s="69">
        <f>Y16*$M16</f>
        <v>5.357142857142858</v>
      </c>
      <c r="AA16" s="151">
        <v>30</v>
      </c>
      <c r="AB16" s="151">
        <v>33</v>
      </c>
      <c r="AC16" s="17">
        <f>AA16/AB16</f>
        <v>0.9090909090909091</v>
      </c>
      <c r="AD16" s="69">
        <f>AC16*$M16</f>
        <v>3.787878787878788</v>
      </c>
      <c r="AE16" s="151"/>
      <c r="AF16" s="151"/>
      <c r="AG16" s="17"/>
      <c r="AH16" s="69"/>
      <c r="AI16" s="152"/>
      <c r="AJ16" s="152"/>
      <c r="AK16" s="328"/>
      <c r="AL16" s="153"/>
      <c r="AM16" s="94"/>
      <c r="AN16" s="51">
        <f>($AO$4/(Q16*$M16))*$AW$4/(12*5280)*60</f>
        <v>30.465506876917182</v>
      </c>
      <c r="AO16" s="52">
        <f>($AO$4/(U16*$M16))*$AW$4/(12*5280)*60</f>
        <v>54.125731698211304</v>
      </c>
      <c r="AP16" s="52">
        <f>($AO$4/(Y16*$M16))*$AW$4/(12*5280)*60</f>
        <v>81.8568164571714</v>
      </c>
      <c r="AQ16" s="52">
        <f>($AO$4/(AC16*$M16))*$AW$4/(12*5280)*60</f>
        <v>115.76892613228529</v>
      </c>
      <c r="AR16" s="156" t="str">
        <f t="shared" si="10"/>
        <v>N/A</v>
      </c>
      <c r="AS16" s="53" t="str">
        <f t="shared" si="11"/>
        <v>N/A</v>
      </c>
      <c r="AT16" s="54">
        <f t="shared" si="12"/>
        <v>23.660224821294122</v>
      </c>
      <c r="AU16" s="52">
        <f t="shared" si="12"/>
        <v>27.7310847589601</v>
      </c>
      <c r="AV16" s="52">
        <f t="shared" si="12"/>
        <v>33.91210967511388</v>
      </c>
      <c r="AW16" s="52" t="str">
        <f t="shared" si="13"/>
        <v>N/A</v>
      </c>
      <c r="AX16" s="53" t="str">
        <f t="shared" si="13"/>
        <v>N/A</v>
      </c>
      <c r="AZ16" s="38">
        <v>3</v>
      </c>
    </row>
    <row r="17" spans="2:52" ht="12.75">
      <c r="B17" s="298" t="s">
        <v>34</v>
      </c>
      <c r="C17" s="22" t="s">
        <v>448</v>
      </c>
      <c r="D17" s="22">
        <v>5</v>
      </c>
      <c r="E17" s="22" t="s">
        <v>99</v>
      </c>
      <c r="F17" s="348" t="s">
        <v>116</v>
      </c>
      <c r="G17" s="22">
        <v>100</v>
      </c>
      <c r="H17" s="22">
        <v>24</v>
      </c>
      <c r="I17" s="21">
        <f t="shared" si="2"/>
        <v>84</v>
      </c>
      <c r="J17" s="154">
        <v>66</v>
      </c>
      <c r="K17" s="154">
        <v>18</v>
      </c>
      <c r="L17" s="154"/>
      <c r="M17" s="17">
        <f t="shared" si="3"/>
        <v>3.6666666666666665</v>
      </c>
      <c r="N17" s="344" t="str">
        <f t="shared" si="14"/>
        <v>N/A</v>
      </c>
      <c r="O17" s="68">
        <v>38</v>
      </c>
      <c r="P17" s="68">
        <v>11</v>
      </c>
      <c r="Q17" s="17">
        <f t="shared" si="4"/>
        <v>3.4545454545454546</v>
      </c>
      <c r="R17" s="69">
        <f>Q17*$M17</f>
        <v>12.666666666666666</v>
      </c>
      <c r="S17" s="68">
        <v>36</v>
      </c>
      <c r="T17" s="68">
        <v>17</v>
      </c>
      <c r="U17" s="17">
        <f aca="true" t="shared" si="15" ref="U17:U101">S17/T17</f>
        <v>2.1176470588235294</v>
      </c>
      <c r="V17" s="69">
        <f t="shared" si="5"/>
        <v>7.764705882352941</v>
      </c>
      <c r="W17" s="68">
        <v>39</v>
      </c>
      <c r="X17" s="68">
        <v>27</v>
      </c>
      <c r="Y17" s="17">
        <f aca="true" t="shared" si="16" ref="Y17:Y31">W17/X17</f>
        <v>1.4444444444444444</v>
      </c>
      <c r="Z17" s="69">
        <f t="shared" si="6"/>
        <v>5.296296296296296</v>
      </c>
      <c r="AA17" s="68">
        <v>35</v>
      </c>
      <c r="AB17" s="68">
        <v>31</v>
      </c>
      <c r="AC17" s="17">
        <f aca="true" t="shared" si="17" ref="AC17:AC31">AA17/AB17</f>
        <v>1.1290322580645162</v>
      </c>
      <c r="AD17" s="69">
        <f t="shared" si="7"/>
        <v>4.139784946236559</v>
      </c>
      <c r="AE17" s="68">
        <v>31</v>
      </c>
      <c r="AF17" s="68">
        <v>34</v>
      </c>
      <c r="AG17" s="17">
        <f t="shared" si="8"/>
        <v>0.9117647058823529</v>
      </c>
      <c r="AH17" s="69">
        <f t="shared" si="9"/>
        <v>3.3431372549019605</v>
      </c>
      <c r="AI17" s="98"/>
      <c r="AJ17" s="98"/>
      <c r="AK17" s="329"/>
      <c r="AL17" s="155"/>
      <c r="AM17" s="94"/>
      <c r="AN17" s="51">
        <f aca="true" t="shared" si="18" ref="AN17:AN28">($AO$4/(Q17*$M17))*$AW$4/(12*5280)*60</f>
        <v>34.61989417831498</v>
      </c>
      <c r="AO17" s="52">
        <f aca="true" t="shared" si="19" ref="AO17:AO28">($AO$4/(U17*$M17))*$AW$4/(12*5280)*60</f>
        <v>56.47588797775625</v>
      </c>
      <c r="AP17" s="52">
        <f aca="true" t="shared" si="20" ref="AP17:AP29">($AO$4/(Y17*$M17))*$AW$4/(12*5280)*60</f>
        <v>82.79722943345261</v>
      </c>
      <c r="AQ17" s="52">
        <f aca="true" t="shared" si="21" ref="AQ17:AQ29">($AO$4/(AC17*$M17))*$AW$4/(12*5280)*60</f>
        <v>105.92788400533779</v>
      </c>
      <c r="AR17" s="156">
        <f t="shared" si="10"/>
        <v>131.1698043354339</v>
      </c>
      <c r="AS17" s="53" t="str">
        <f t="shared" si="11"/>
        <v>N/A</v>
      </c>
      <c r="AT17" s="54">
        <f aca="true" t="shared" si="22" ref="AT17:AT122">AO17-AN17</f>
        <v>21.855993799441272</v>
      </c>
      <c r="AU17" s="52">
        <f aca="true" t="shared" si="23" ref="AU17:AU122">AP17-AO17</f>
        <v>26.321341455696363</v>
      </c>
      <c r="AV17" s="52">
        <f aca="true" t="shared" si="24" ref="AV17:AV122">AQ17-AP17</f>
        <v>23.130654571885174</v>
      </c>
      <c r="AW17" s="52">
        <f aca="true" t="shared" si="25" ref="AW17:AW122">IF(AR17&lt;&gt;"N/A",AR17-AQ17,"N/A")</f>
        <v>25.241920330096107</v>
      </c>
      <c r="AX17" s="53" t="str">
        <f aca="true" t="shared" si="26" ref="AX17:AX122">IF(AS17&lt;&gt;"N/A",AS17-AR17,"N/A")</f>
        <v>N/A</v>
      </c>
      <c r="AZ17" s="38">
        <v>4</v>
      </c>
    </row>
    <row r="18" spans="1:52" ht="12.75">
      <c r="A18" s="74"/>
      <c r="B18" s="298" t="s">
        <v>360</v>
      </c>
      <c r="C18" s="22"/>
      <c r="D18" s="21">
        <v>4</v>
      </c>
      <c r="E18" s="21"/>
      <c r="F18" s="348" t="s">
        <v>359</v>
      </c>
      <c r="G18" s="21">
        <v>90</v>
      </c>
      <c r="H18" s="21">
        <v>22</v>
      </c>
      <c r="I18" s="21">
        <f>J18+K18</f>
        <v>84</v>
      </c>
      <c r="J18" s="154">
        <v>66</v>
      </c>
      <c r="K18" s="154">
        <v>18</v>
      </c>
      <c r="L18" s="154"/>
      <c r="M18" s="17">
        <f>J18/K18</f>
        <v>3.6666666666666665</v>
      </c>
      <c r="N18" s="344" t="str">
        <f t="shared" si="14"/>
        <v>N/A</v>
      </c>
      <c r="O18" s="68">
        <v>38</v>
      </c>
      <c r="P18" s="68">
        <v>11</v>
      </c>
      <c r="Q18" s="17">
        <f t="shared" si="4"/>
        <v>3.4545454545454546</v>
      </c>
      <c r="R18" s="69">
        <f aca="true" t="shared" si="27" ref="R18:R133">Q18*$M18</f>
        <v>12.666666666666666</v>
      </c>
      <c r="S18" s="68">
        <v>35</v>
      </c>
      <c r="T18" s="68">
        <v>18</v>
      </c>
      <c r="U18" s="17">
        <f t="shared" si="15"/>
        <v>1.9444444444444444</v>
      </c>
      <c r="V18" s="69">
        <f t="shared" si="5"/>
        <v>7.129629629629629</v>
      </c>
      <c r="W18" s="68">
        <v>36</v>
      </c>
      <c r="X18" s="68">
        <v>28</v>
      </c>
      <c r="Y18" s="17">
        <f t="shared" si="16"/>
        <v>1.2857142857142858</v>
      </c>
      <c r="Z18" s="69">
        <f t="shared" si="6"/>
        <v>4.714285714285714</v>
      </c>
      <c r="AA18" s="68">
        <v>30</v>
      </c>
      <c r="AB18" s="68">
        <v>33</v>
      </c>
      <c r="AC18" s="17">
        <f t="shared" si="17"/>
        <v>0.9090909090909091</v>
      </c>
      <c r="AD18" s="69">
        <f t="shared" si="7"/>
        <v>3.333333333333333</v>
      </c>
      <c r="AE18" s="68"/>
      <c r="AF18" s="68"/>
      <c r="AG18" s="17"/>
      <c r="AH18" s="69"/>
      <c r="AI18" s="98"/>
      <c r="AJ18" s="98"/>
      <c r="AK18" s="329"/>
      <c r="AL18" s="155"/>
      <c r="AM18" s="94"/>
      <c r="AN18" s="51">
        <f t="shared" si="18"/>
        <v>34.61989417831498</v>
      </c>
      <c r="AO18" s="52">
        <f t="shared" si="19"/>
        <v>61.506513293421946</v>
      </c>
      <c r="AP18" s="52">
        <f t="shared" si="20"/>
        <v>93.01910961042206</v>
      </c>
      <c r="AQ18" s="52">
        <f t="shared" si="21"/>
        <v>131.55559787759694</v>
      </c>
      <c r="AR18" s="156" t="str">
        <f t="shared" si="10"/>
        <v>N/A</v>
      </c>
      <c r="AS18" s="53" t="str">
        <f t="shared" si="11"/>
        <v>N/A</v>
      </c>
      <c r="AT18" s="54">
        <f t="shared" si="22"/>
        <v>26.886619115106967</v>
      </c>
      <c r="AU18" s="52">
        <f t="shared" si="23"/>
        <v>31.512596317000117</v>
      </c>
      <c r="AV18" s="52">
        <f t="shared" si="24"/>
        <v>38.536488267174875</v>
      </c>
      <c r="AW18" s="52" t="str">
        <f t="shared" si="25"/>
        <v>N/A</v>
      </c>
      <c r="AX18" s="53" t="str">
        <f t="shared" si="26"/>
        <v>N/A</v>
      </c>
      <c r="AZ18" s="38">
        <v>5</v>
      </c>
    </row>
    <row r="19" spans="1:52" ht="25.5">
      <c r="A19" s="74"/>
      <c r="B19" s="298" t="s">
        <v>500</v>
      </c>
      <c r="C19" s="22"/>
      <c r="D19" s="21">
        <v>4</v>
      </c>
      <c r="E19" s="21"/>
      <c r="F19" s="348" t="s">
        <v>588</v>
      </c>
      <c r="G19" s="21">
        <v>90</v>
      </c>
      <c r="H19" s="21">
        <v>22</v>
      </c>
      <c r="I19" s="21">
        <f>J19+K19</f>
        <v>81</v>
      </c>
      <c r="J19" s="154">
        <v>65</v>
      </c>
      <c r="K19" s="154">
        <v>16</v>
      </c>
      <c r="L19" s="154"/>
      <c r="M19" s="17">
        <f>J19/K19</f>
        <v>4.0625</v>
      </c>
      <c r="N19" s="344" t="str">
        <f t="shared" si="14"/>
        <v>N/A</v>
      </c>
      <c r="O19" s="68">
        <v>38</v>
      </c>
      <c r="P19" s="68">
        <v>11</v>
      </c>
      <c r="Q19" s="17">
        <f t="shared" si="4"/>
        <v>3.4545454545454546</v>
      </c>
      <c r="R19" s="69">
        <f t="shared" si="27"/>
        <v>14.03409090909091</v>
      </c>
      <c r="S19" s="68">
        <v>39</v>
      </c>
      <c r="T19" s="68">
        <v>22</v>
      </c>
      <c r="U19" s="17">
        <f t="shared" si="15"/>
        <v>1.7727272727272727</v>
      </c>
      <c r="V19" s="69">
        <f t="shared" si="5"/>
        <v>7.201704545454545</v>
      </c>
      <c r="W19" s="68">
        <v>56</v>
      </c>
      <c r="X19" s="68">
        <v>52</v>
      </c>
      <c r="Y19" s="17">
        <f t="shared" si="16"/>
        <v>1.0769230769230769</v>
      </c>
      <c r="Z19" s="69">
        <f t="shared" si="6"/>
        <v>4.375</v>
      </c>
      <c r="AA19" s="68">
        <v>48</v>
      </c>
      <c r="AB19" s="68">
        <v>60</v>
      </c>
      <c r="AC19" s="17">
        <f t="shared" si="17"/>
        <v>0.8</v>
      </c>
      <c r="AD19" s="69">
        <f t="shared" si="7"/>
        <v>3.25</v>
      </c>
      <c r="AE19" s="68"/>
      <c r="AF19" s="68"/>
      <c r="AG19" s="17"/>
      <c r="AH19" s="69"/>
      <c r="AI19" s="98"/>
      <c r="AJ19" s="98"/>
      <c r="AK19" s="329"/>
      <c r="AL19" s="155"/>
      <c r="AM19" s="94"/>
      <c r="AN19" s="51">
        <f>($AO$4/(Q19*$M19))*$AW$4/(12*5280)*60</f>
        <v>31.24667371991505</v>
      </c>
      <c r="AO19" s="52">
        <f>($AO$4/(U19*$M19))*$AW$4/(12*5280)*60</f>
        <v>60.890953915731906</v>
      </c>
      <c r="AP19" s="52">
        <f>($AO$4/(Y19*$M19))*$AW$4/(12*5280)*60</f>
        <v>100.23283647816908</v>
      </c>
      <c r="AQ19" s="52">
        <f>($AO$4/(AC19*$M19))*$AW$4/(12*5280)*60</f>
        <v>134.92881833599685</v>
      </c>
      <c r="AR19" s="156" t="str">
        <f>IF(AG19&lt;&gt;0,($AO$4/(AG19*$M19))*$AW$4/(12*5280)*60,"N/A")</f>
        <v>N/A</v>
      </c>
      <c r="AS19" s="53" t="str">
        <f>IF(AK19&lt;&gt;0,($AO$4/(AK19*$M19))*$AW$4/(12*5280)*60,"N/A")</f>
        <v>N/A</v>
      </c>
      <c r="AT19" s="54">
        <f>AO19-AN19</f>
        <v>29.644280195816854</v>
      </c>
      <c r="AU19" s="52">
        <f>AP19-AO19</f>
        <v>39.34188256243717</v>
      </c>
      <c r="AV19" s="52">
        <f>AQ19-AP19</f>
        <v>34.695981857827775</v>
      </c>
      <c r="AW19" s="52" t="str">
        <f>IF(AR19&lt;&gt;"N/A",AR19-AQ19,"N/A")</f>
        <v>N/A</v>
      </c>
      <c r="AX19" s="53" t="str">
        <f>IF(AS19&lt;&gt;"N/A",AS19-AR19,"N/A")</f>
        <v>N/A</v>
      </c>
      <c r="AZ19" s="38">
        <v>6</v>
      </c>
    </row>
    <row r="20" spans="1:52" ht="12.75">
      <c r="A20" s="74"/>
      <c r="B20" s="65" t="s">
        <v>589</v>
      </c>
      <c r="C20" s="22"/>
      <c r="D20" s="21">
        <v>5</v>
      </c>
      <c r="E20" s="21"/>
      <c r="F20" s="348"/>
      <c r="G20" s="21"/>
      <c r="H20" s="21"/>
      <c r="I20" s="21"/>
      <c r="J20" s="154"/>
      <c r="K20" s="154"/>
      <c r="L20" s="154"/>
      <c r="M20" s="17"/>
      <c r="N20" s="344" t="str">
        <f t="shared" si="14"/>
        <v>N/A</v>
      </c>
      <c r="O20" s="68"/>
      <c r="P20" s="68"/>
      <c r="Q20" s="17"/>
      <c r="R20" s="69"/>
      <c r="S20" s="68"/>
      <c r="T20" s="68"/>
      <c r="U20" s="17"/>
      <c r="V20" s="69"/>
      <c r="W20" s="68"/>
      <c r="X20" s="68"/>
      <c r="Y20" s="17"/>
      <c r="Z20" s="69"/>
      <c r="AA20" s="68"/>
      <c r="AB20" s="68"/>
      <c r="AC20" s="17"/>
      <c r="AD20" s="69"/>
      <c r="AE20" s="68"/>
      <c r="AF20" s="68"/>
      <c r="AG20" s="17"/>
      <c r="AH20" s="69"/>
      <c r="AI20" s="98"/>
      <c r="AJ20" s="98"/>
      <c r="AK20" s="329"/>
      <c r="AL20" s="155"/>
      <c r="AM20" s="94"/>
      <c r="AN20" s="51"/>
      <c r="AO20" s="52"/>
      <c r="AP20" s="52"/>
      <c r="AQ20" s="52"/>
      <c r="AR20" s="156"/>
      <c r="AS20" s="53"/>
      <c r="AT20" s="54"/>
      <c r="AU20" s="52"/>
      <c r="AV20" s="52"/>
      <c r="AW20" s="52"/>
      <c r="AX20" s="53"/>
      <c r="AZ20" s="38">
        <v>7</v>
      </c>
    </row>
    <row r="21" spans="1:52" ht="12.75">
      <c r="A21" s="74"/>
      <c r="B21" s="298" t="s">
        <v>519</v>
      </c>
      <c r="C21" s="22"/>
      <c r="D21" s="21">
        <v>4</v>
      </c>
      <c r="E21" s="21"/>
      <c r="F21" s="348" t="s">
        <v>521</v>
      </c>
      <c r="G21" s="21">
        <v>90</v>
      </c>
      <c r="H21" s="21">
        <v>22</v>
      </c>
      <c r="I21" s="21">
        <f>J21+K21</f>
        <v>84</v>
      </c>
      <c r="J21" s="154">
        <v>67</v>
      </c>
      <c r="K21" s="154">
        <v>17</v>
      </c>
      <c r="L21" s="154"/>
      <c r="M21" s="17">
        <f>J21/K21</f>
        <v>3.9411764705882355</v>
      </c>
      <c r="N21" s="344" t="str">
        <f t="shared" si="14"/>
        <v>N/A</v>
      </c>
      <c r="O21" s="68">
        <v>38</v>
      </c>
      <c r="P21" s="68">
        <v>11</v>
      </c>
      <c r="Q21" s="17">
        <f t="shared" si="4"/>
        <v>3.4545454545454546</v>
      </c>
      <c r="R21" s="69">
        <f t="shared" si="27"/>
        <v>13.614973262032086</v>
      </c>
      <c r="S21" s="68">
        <v>35</v>
      </c>
      <c r="T21" s="68">
        <v>18</v>
      </c>
      <c r="U21" s="17">
        <f>S21/T21</f>
        <v>1.9444444444444444</v>
      </c>
      <c r="V21" s="69">
        <f t="shared" si="5"/>
        <v>7.663398692810458</v>
      </c>
      <c r="W21" s="68">
        <v>36</v>
      </c>
      <c r="X21" s="68">
        <v>28</v>
      </c>
      <c r="Y21" s="17">
        <f>W21/X21</f>
        <v>1.2857142857142858</v>
      </c>
      <c r="Z21" s="69">
        <f t="shared" si="6"/>
        <v>5.067226890756303</v>
      </c>
      <c r="AA21" s="68">
        <v>30</v>
      </c>
      <c r="AB21" s="68">
        <v>34</v>
      </c>
      <c r="AC21" s="17">
        <f>AA21/AB21</f>
        <v>0.8823529411764706</v>
      </c>
      <c r="AD21" s="69">
        <f t="shared" si="7"/>
        <v>3.4775086505190314</v>
      </c>
      <c r="AE21" s="68"/>
      <c r="AF21" s="68"/>
      <c r="AG21" s="17"/>
      <c r="AH21" s="69"/>
      <c r="AI21" s="98"/>
      <c r="AJ21" s="98"/>
      <c r="AK21" s="329"/>
      <c r="AL21" s="155"/>
      <c r="AM21" s="94"/>
      <c r="AN21" s="51">
        <f>($AO$4/(Q21*$M21))*$AW$4/(12*5280)*60</f>
        <v>32.20855826539752</v>
      </c>
      <c r="AO21" s="52">
        <f>($AO$4/(U21*$M21))*$AW$4/(12*5280)*60</f>
        <v>57.222477541641304</v>
      </c>
      <c r="AP21" s="52">
        <f>($AO$4/(Y21*$M21))*$AW$4/(12*5280)*60</f>
        <v>86.54016665248221</v>
      </c>
      <c r="AQ21" s="52">
        <f>($AO$4/(AC21*$M21))*$AW$4/(12*5280)*60</f>
        <v>126.10138569361693</v>
      </c>
      <c r="AR21" s="156" t="str">
        <f>IF(AG21&lt;&gt;0,($AO$4/(AG21*$M21))*$AW$4/(12*5280)*60,"N/A")</f>
        <v>N/A</v>
      </c>
      <c r="AS21" s="53" t="str">
        <f>IF(AK21&lt;&gt;0,($AO$4/(AK21*$M21))*$AW$4/(12*5280)*60,"N/A")</f>
        <v>N/A</v>
      </c>
      <c r="AT21" s="54">
        <f aca="true" t="shared" si="28" ref="AT21:AV23">AO21-AN21</f>
        <v>25.013919276243783</v>
      </c>
      <c r="AU21" s="52">
        <f t="shared" si="28"/>
        <v>29.31768911084091</v>
      </c>
      <c r="AV21" s="52">
        <f t="shared" si="28"/>
        <v>39.56121904113472</v>
      </c>
      <c r="AW21" s="52" t="str">
        <f aca="true" t="shared" si="29" ref="AW21:AX23">IF(AR21&lt;&gt;"N/A",AR21-AQ21,"N/A")</f>
        <v>N/A</v>
      </c>
      <c r="AX21" s="53" t="str">
        <f t="shared" si="29"/>
        <v>N/A</v>
      </c>
      <c r="AZ21" s="38">
        <v>8</v>
      </c>
    </row>
    <row r="22" spans="1:52" ht="12.75">
      <c r="A22" s="74"/>
      <c r="B22" s="298" t="s">
        <v>506</v>
      </c>
      <c r="C22" s="22"/>
      <c r="D22" s="21">
        <v>4</v>
      </c>
      <c r="E22" s="21"/>
      <c r="F22" s="348" t="s">
        <v>514</v>
      </c>
      <c r="G22" s="21">
        <v>90</v>
      </c>
      <c r="H22" s="21">
        <v>22</v>
      </c>
      <c r="I22" s="21">
        <f>J22+K22</f>
        <v>84</v>
      </c>
      <c r="J22" s="154">
        <v>67</v>
      </c>
      <c r="K22" s="154">
        <v>17</v>
      </c>
      <c r="L22" s="154"/>
      <c r="M22" s="17">
        <f>J22/K22</f>
        <v>3.9411764705882355</v>
      </c>
      <c r="N22" s="344" t="str">
        <f t="shared" si="14"/>
        <v>N/A</v>
      </c>
      <c r="O22" s="68">
        <v>38</v>
      </c>
      <c r="P22" s="68">
        <v>11</v>
      </c>
      <c r="Q22" s="17">
        <f>O22/P22</f>
        <v>3.4545454545454546</v>
      </c>
      <c r="R22" s="69">
        <f t="shared" si="27"/>
        <v>13.614973262032086</v>
      </c>
      <c r="S22" s="68">
        <v>35</v>
      </c>
      <c r="T22" s="68">
        <v>20</v>
      </c>
      <c r="U22" s="17">
        <f>S22/T22</f>
        <v>1.75</v>
      </c>
      <c r="V22" s="69">
        <f t="shared" si="5"/>
        <v>6.897058823529412</v>
      </c>
      <c r="W22" s="68">
        <v>33</v>
      </c>
      <c r="X22" s="68">
        <v>31</v>
      </c>
      <c r="Y22" s="17">
        <f>W22/X22</f>
        <v>1.064516129032258</v>
      </c>
      <c r="Z22" s="69">
        <f t="shared" si="6"/>
        <v>4.195445920303605</v>
      </c>
      <c r="AA22" s="68">
        <v>26</v>
      </c>
      <c r="AB22" s="68">
        <v>37</v>
      </c>
      <c r="AC22" s="17">
        <f>AA22/AB22</f>
        <v>0.7027027027027027</v>
      </c>
      <c r="AD22" s="69">
        <f t="shared" si="7"/>
        <v>2.769475357710652</v>
      </c>
      <c r="AE22" s="68"/>
      <c r="AF22" s="68"/>
      <c r="AG22" s="17"/>
      <c r="AH22" s="69"/>
      <c r="AI22" s="98"/>
      <c r="AJ22" s="98"/>
      <c r="AK22" s="329"/>
      <c r="AL22" s="155"/>
      <c r="AM22" s="94"/>
      <c r="AN22" s="51">
        <f>($AO$4/(Q22*$M22))*$AW$4/(12*5280)*60</f>
        <v>32.20855826539752</v>
      </c>
      <c r="AO22" s="52">
        <f>($AO$4/(U22*$M22))*$AW$4/(12*5280)*60</f>
        <v>63.58053060182367</v>
      </c>
      <c r="AP22" s="52">
        <f>($AO$4/(Y22*$M22))*$AW$4/(12*5280)*60</f>
        <v>104.52253894390711</v>
      </c>
      <c r="AQ22" s="52">
        <f>($AO$4/(AC22*$M22))*$AW$4/(12*5280)*60</f>
        <v>158.33997524877242</v>
      </c>
      <c r="AR22" s="156" t="str">
        <f>IF(AG22&lt;&gt;0,($AO$4/(AG22*$M22))*$AW$4/(12*5280)*60,"N/A")</f>
        <v>N/A</v>
      </c>
      <c r="AS22" s="53" t="str">
        <f>IF(AK22&lt;&gt;0,($AO$4/(AK22*$M22))*$AW$4/(12*5280)*60,"N/A")</f>
        <v>N/A</v>
      </c>
      <c r="AT22" s="54">
        <f t="shared" si="28"/>
        <v>31.371972336426147</v>
      </c>
      <c r="AU22" s="52">
        <f t="shared" si="28"/>
        <v>40.94200834208344</v>
      </c>
      <c r="AV22" s="52">
        <f t="shared" si="28"/>
        <v>53.81743630486531</v>
      </c>
      <c r="AW22" s="52" t="str">
        <f t="shared" si="29"/>
        <v>N/A</v>
      </c>
      <c r="AX22" s="53" t="str">
        <f t="shared" si="29"/>
        <v>N/A</v>
      </c>
      <c r="AZ22" s="38">
        <v>9</v>
      </c>
    </row>
    <row r="23" spans="1:52" ht="12.75">
      <c r="A23" s="74"/>
      <c r="B23" s="298" t="s">
        <v>520</v>
      </c>
      <c r="C23" s="22"/>
      <c r="D23" s="21">
        <v>4</v>
      </c>
      <c r="E23" s="21"/>
      <c r="F23" s="348" t="s">
        <v>522</v>
      </c>
      <c r="G23" s="21">
        <v>90</v>
      </c>
      <c r="H23" s="21">
        <v>22</v>
      </c>
      <c r="I23" s="21">
        <f>J23+K23</f>
        <v>78</v>
      </c>
      <c r="J23" s="154">
        <v>62</v>
      </c>
      <c r="K23" s="154">
        <v>16</v>
      </c>
      <c r="L23" s="154"/>
      <c r="M23" s="17">
        <f>J23/K23</f>
        <v>3.875</v>
      </c>
      <c r="N23" s="344" t="str">
        <f t="shared" si="14"/>
        <v>N/A</v>
      </c>
      <c r="O23" s="68">
        <v>38</v>
      </c>
      <c r="P23" s="68">
        <v>11</v>
      </c>
      <c r="Q23" s="17">
        <f>O23/P23</f>
        <v>3.4545454545454546</v>
      </c>
      <c r="R23" s="69">
        <f t="shared" si="27"/>
        <v>13.386363636363637</v>
      </c>
      <c r="S23" s="68">
        <v>41</v>
      </c>
      <c r="T23" s="68">
        <v>21</v>
      </c>
      <c r="U23" s="17">
        <f>S23/T23</f>
        <v>1.9523809523809523</v>
      </c>
      <c r="V23" s="69">
        <f t="shared" si="5"/>
        <v>7.565476190476191</v>
      </c>
      <c r="W23" s="68">
        <v>60</v>
      </c>
      <c r="X23" s="68">
        <v>48</v>
      </c>
      <c r="Y23" s="17">
        <f>W23/X23</f>
        <v>1.25</v>
      </c>
      <c r="Z23" s="69">
        <f t="shared" si="6"/>
        <v>4.84375</v>
      </c>
      <c r="AA23" s="68">
        <v>51</v>
      </c>
      <c r="AB23" s="68">
        <v>57</v>
      </c>
      <c r="AC23" s="17">
        <f>AA23/AB23</f>
        <v>0.8947368421052632</v>
      </c>
      <c r="AD23" s="69">
        <f t="shared" si="7"/>
        <v>3.4671052631578947</v>
      </c>
      <c r="AE23" s="68"/>
      <c r="AF23" s="68"/>
      <c r="AG23" s="17"/>
      <c r="AH23" s="69"/>
      <c r="AI23" s="98"/>
      <c r="AJ23" s="98"/>
      <c r="AK23" s="329"/>
      <c r="AL23" s="155"/>
      <c r="AM23" s="94"/>
      <c r="AN23" s="51">
        <f>($AO$4/(Q23*$M23))*$AW$4/(12*5280)*60</f>
        <v>32.75860954507224</v>
      </c>
      <c r="AO23" s="52">
        <f>($AO$4/(U23*$M23))*$AW$4/(12*5280)*60</f>
        <v>57.96312731034954</v>
      </c>
      <c r="AP23" s="52">
        <f>($AO$4/(Y23*$M23))*$AW$4/(12*5280)*60</f>
        <v>90.53288456092692</v>
      </c>
      <c r="AQ23" s="52">
        <f>($AO$4/(AC23*$M23))*$AW$4/(12*5280)*60</f>
        <v>126.47976519541258</v>
      </c>
      <c r="AR23" s="156" t="str">
        <f>IF(AG23&lt;&gt;0,($AO$4/(AG23*$M23))*$AW$4/(12*5280)*60,"N/A")</f>
        <v>N/A</v>
      </c>
      <c r="AS23" s="53" t="str">
        <f>IF(AK23&lt;&gt;0,($AO$4/(AK23*$M23))*$AW$4/(12*5280)*60,"N/A")</f>
        <v>N/A</v>
      </c>
      <c r="AT23" s="54">
        <f t="shared" si="28"/>
        <v>25.204517765277302</v>
      </c>
      <c r="AU23" s="52">
        <f t="shared" si="28"/>
        <v>32.569757250577375</v>
      </c>
      <c r="AV23" s="52">
        <f t="shared" si="28"/>
        <v>35.946880634485666</v>
      </c>
      <c r="AW23" s="52" t="str">
        <f t="shared" si="29"/>
        <v>N/A</v>
      </c>
      <c r="AX23" s="53" t="str">
        <f t="shared" si="29"/>
        <v>N/A</v>
      </c>
      <c r="AZ23" s="38">
        <v>10</v>
      </c>
    </row>
    <row r="24" spans="1:52" ht="12.75">
      <c r="A24" s="74"/>
      <c r="B24" s="299" t="s">
        <v>35</v>
      </c>
      <c r="C24" s="21"/>
      <c r="D24" s="21">
        <v>5</v>
      </c>
      <c r="E24" s="21"/>
      <c r="F24" s="349" t="s">
        <v>111</v>
      </c>
      <c r="G24" s="21">
        <v>90</v>
      </c>
      <c r="H24" s="21">
        <v>22</v>
      </c>
      <c r="I24" s="21">
        <f t="shared" si="2"/>
        <v>84</v>
      </c>
      <c r="J24" s="154">
        <v>67</v>
      </c>
      <c r="K24" s="154">
        <v>17</v>
      </c>
      <c r="L24" s="154"/>
      <c r="M24" s="17">
        <f t="shared" si="3"/>
        <v>3.9411764705882355</v>
      </c>
      <c r="N24" s="344" t="str">
        <f t="shared" si="14"/>
        <v>N/A</v>
      </c>
      <c r="O24" s="68">
        <v>38</v>
      </c>
      <c r="P24" s="68">
        <v>11</v>
      </c>
      <c r="Q24" s="17">
        <f t="shared" si="4"/>
        <v>3.4545454545454546</v>
      </c>
      <c r="R24" s="69">
        <f>Q24*$M24</f>
        <v>13.614973262032086</v>
      </c>
      <c r="S24" s="68">
        <v>36</v>
      </c>
      <c r="T24" s="68">
        <v>17</v>
      </c>
      <c r="U24" s="17">
        <f t="shared" si="15"/>
        <v>2.1176470588235294</v>
      </c>
      <c r="V24" s="69">
        <f t="shared" si="5"/>
        <v>8.346020761245676</v>
      </c>
      <c r="W24" s="68">
        <v>39</v>
      </c>
      <c r="X24" s="68">
        <v>27</v>
      </c>
      <c r="Y24" s="17">
        <f t="shared" si="16"/>
        <v>1.4444444444444444</v>
      </c>
      <c r="Z24" s="69">
        <f t="shared" si="6"/>
        <v>5.69281045751634</v>
      </c>
      <c r="AA24" s="68">
        <v>35</v>
      </c>
      <c r="AB24" s="68">
        <v>31</v>
      </c>
      <c r="AC24" s="17">
        <f t="shared" si="17"/>
        <v>1.1290322580645162</v>
      </c>
      <c r="AD24" s="69">
        <f t="shared" si="7"/>
        <v>4.449715370018976</v>
      </c>
      <c r="AE24" s="68">
        <v>42</v>
      </c>
      <c r="AF24" s="68">
        <v>47</v>
      </c>
      <c r="AG24" s="17">
        <f t="shared" si="8"/>
        <v>0.8936170212765957</v>
      </c>
      <c r="AH24" s="69">
        <f t="shared" si="9"/>
        <v>3.5219023779724656</v>
      </c>
      <c r="AI24" s="98"/>
      <c r="AJ24" s="98"/>
      <c r="AK24" s="329"/>
      <c r="AL24" s="155"/>
      <c r="AM24" s="94"/>
      <c r="AN24" s="51">
        <f t="shared" si="18"/>
        <v>32.20855826539752</v>
      </c>
      <c r="AO24" s="52">
        <f t="shared" si="19"/>
        <v>52.54224403900705</v>
      </c>
      <c r="AP24" s="52">
        <f t="shared" si="20"/>
        <v>77.03025822913251</v>
      </c>
      <c r="AQ24" s="52">
        <f t="shared" si="21"/>
        <v>98.54982243282669</v>
      </c>
      <c r="AR24" s="156">
        <f t="shared" si="10"/>
        <v>124.51187242857137</v>
      </c>
      <c r="AS24" s="53" t="str">
        <f t="shared" si="11"/>
        <v>N/A</v>
      </c>
      <c r="AT24" s="54">
        <f t="shared" si="22"/>
        <v>20.33368577360953</v>
      </c>
      <c r="AU24" s="52">
        <f t="shared" si="23"/>
        <v>24.48801419012546</v>
      </c>
      <c r="AV24" s="52">
        <f t="shared" si="24"/>
        <v>21.519564203694173</v>
      </c>
      <c r="AW24" s="52">
        <f t="shared" si="25"/>
        <v>25.962049995744678</v>
      </c>
      <c r="AX24" s="53" t="str">
        <f t="shared" si="26"/>
        <v>N/A</v>
      </c>
      <c r="AZ24" s="38">
        <v>11</v>
      </c>
    </row>
    <row r="25" spans="2:52" ht="12.75">
      <c r="B25" s="298" t="s">
        <v>358</v>
      </c>
      <c r="C25" s="21"/>
      <c r="D25" s="21">
        <v>4</v>
      </c>
      <c r="E25" s="21"/>
      <c r="F25" s="348" t="s">
        <v>359</v>
      </c>
      <c r="G25" s="21">
        <v>90</v>
      </c>
      <c r="H25" s="21">
        <v>22</v>
      </c>
      <c r="I25" s="21">
        <f t="shared" si="2"/>
        <v>84</v>
      </c>
      <c r="J25" s="154">
        <v>66</v>
      </c>
      <c r="K25" s="154">
        <v>18</v>
      </c>
      <c r="L25" s="154"/>
      <c r="M25" s="17">
        <f t="shared" si="3"/>
        <v>3.6666666666666665</v>
      </c>
      <c r="N25" s="344" t="str">
        <f t="shared" si="14"/>
        <v>N/A</v>
      </c>
      <c r="O25" s="68">
        <v>38</v>
      </c>
      <c r="P25" s="68">
        <v>11</v>
      </c>
      <c r="Q25" s="17">
        <f>O25/P25</f>
        <v>3.4545454545454546</v>
      </c>
      <c r="R25" s="69">
        <f t="shared" si="27"/>
        <v>12.666666666666666</v>
      </c>
      <c r="S25" s="68">
        <v>35</v>
      </c>
      <c r="T25" s="68">
        <v>18</v>
      </c>
      <c r="U25" s="17">
        <f t="shared" si="15"/>
        <v>1.9444444444444444</v>
      </c>
      <c r="V25" s="69">
        <f t="shared" si="5"/>
        <v>7.129629629629629</v>
      </c>
      <c r="W25" s="68">
        <v>36</v>
      </c>
      <c r="X25" s="68">
        <v>28</v>
      </c>
      <c r="Y25" s="17">
        <f t="shared" si="16"/>
        <v>1.2857142857142858</v>
      </c>
      <c r="Z25" s="69">
        <f t="shared" si="6"/>
        <v>4.714285714285714</v>
      </c>
      <c r="AA25" s="68">
        <v>30</v>
      </c>
      <c r="AB25" s="68">
        <v>33</v>
      </c>
      <c r="AC25" s="17">
        <f t="shared" si="17"/>
        <v>0.9090909090909091</v>
      </c>
      <c r="AD25" s="69">
        <f t="shared" si="7"/>
        <v>3.333333333333333</v>
      </c>
      <c r="AE25" s="68"/>
      <c r="AF25" s="68"/>
      <c r="AG25" s="17"/>
      <c r="AH25" s="69"/>
      <c r="AI25" s="98"/>
      <c r="AJ25" s="98"/>
      <c r="AK25" s="329"/>
      <c r="AL25" s="155"/>
      <c r="AM25" s="94"/>
      <c r="AN25" s="51">
        <f t="shared" si="18"/>
        <v>34.61989417831498</v>
      </c>
      <c r="AO25" s="52">
        <f t="shared" si="19"/>
        <v>61.506513293421946</v>
      </c>
      <c r="AP25" s="52">
        <f t="shared" si="20"/>
        <v>93.01910961042206</v>
      </c>
      <c r="AQ25" s="52">
        <f t="shared" si="21"/>
        <v>131.55559787759694</v>
      </c>
      <c r="AR25" s="156" t="str">
        <f t="shared" si="10"/>
        <v>N/A</v>
      </c>
      <c r="AS25" s="53" t="str">
        <f t="shared" si="11"/>
        <v>N/A</v>
      </c>
      <c r="AT25" s="54">
        <f t="shared" si="22"/>
        <v>26.886619115106967</v>
      </c>
      <c r="AU25" s="52">
        <f t="shared" si="23"/>
        <v>31.512596317000117</v>
      </c>
      <c r="AV25" s="52">
        <f t="shared" si="24"/>
        <v>38.536488267174875</v>
      </c>
      <c r="AW25" s="52" t="str">
        <f t="shared" si="25"/>
        <v>N/A</v>
      </c>
      <c r="AX25" s="53" t="str">
        <f t="shared" si="26"/>
        <v>N/A</v>
      </c>
      <c r="AZ25" s="38">
        <v>12</v>
      </c>
    </row>
    <row r="26" spans="1:52" ht="12.75">
      <c r="A26" s="74"/>
      <c r="B26" s="299" t="s">
        <v>541</v>
      </c>
      <c r="C26" s="22" t="s">
        <v>438</v>
      </c>
      <c r="D26" s="21">
        <v>5</v>
      </c>
      <c r="E26" s="21"/>
      <c r="F26" s="348" t="s">
        <v>110</v>
      </c>
      <c r="G26" s="22">
        <v>90</v>
      </c>
      <c r="H26" s="22">
        <v>22</v>
      </c>
      <c r="I26" s="21">
        <f t="shared" si="2"/>
        <v>84</v>
      </c>
      <c r="J26" s="68">
        <v>67</v>
      </c>
      <c r="K26" s="68">
        <v>17</v>
      </c>
      <c r="L26" s="68"/>
      <c r="M26" s="17">
        <f t="shared" si="3"/>
        <v>3.9411764705882355</v>
      </c>
      <c r="N26" s="344" t="str">
        <f t="shared" si="14"/>
        <v>N/A</v>
      </c>
      <c r="O26" s="68">
        <v>38</v>
      </c>
      <c r="P26" s="68">
        <v>11</v>
      </c>
      <c r="Q26" s="17">
        <f t="shared" si="4"/>
        <v>3.4545454545454546</v>
      </c>
      <c r="R26" s="69">
        <f t="shared" si="27"/>
        <v>13.614973262032086</v>
      </c>
      <c r="S26" s="68">
        <v>35</v>
      </c>
      <c r="T26" s="68">
        <v>18</v>
      </c>
      <c r="U26" s="17">
        <f t="shared" si="15"/>
        <v>1.9444444444444444</v>
      </c>
      <c r="V26" s="69">
        <f t="shared" si="5"/>
        <v>7.663398692810458</v>
      </c>
      <c r="W26" s="68">
        <v>36</v>
      </c>
      <c r="X26" s="68">
        <v>28</v>
      </c>
      <c r="Y26" s="17">
        <f t="shared" si="16"/>
        <v>1.2857142857142858</v>
      </c>
      <c r="Z26" s="69">
        <f t="shared" si="6"/>
        <v>5.067226890756303</v>
      </c>
      <c r="AA26" s="68">
        <v>30</v>
      </c>
      <c r="AB26" s="68">
        <v>33</v>
      </c>
      <c r="AC26" s="17">
        <f t="shared" si="17"/>
        <v>0.9090909090909091</v>
      </c>
      <c r="AD26" s="69">
        <f t="shared" si="7"/>
        <v>3.5828877005347595</v>
      </c>
      <c r="AE26" s="68">
        <v>38</v>
      </c>
      <c r="AF26" s="68">
        <v>51</v>
      </c>
      <c r="AG26" s="17">
        <f t="shared" si="8"/>
        <v>0.7450980392156863</v>
      </c>
      <c r="AH26" s="69">
        <f t="shared" si="9"/>
        <v>2.9365628604382934</v>
      </c>
      <c r="AI26" s="98"/>
      <c r="AJ26" s="98"/>
      <c r="AK26" s="329"/>
      <c r="AL26" s="155"/>
      <c r="AM26" s="94"/>
      <c r="AN26" s="51">
        <f t="shared" si="18"/>
        <v>32.20855826539752</v>
      </c>
      <c r="AO26" s="52">
        <f t="shared" si="19"/>
        <v>57.222477541641304</v>
      </c>
      <c r="AP26" s="52">
        <f t="shared" si="20"/>
        <v>86.54016665248221</v>
      </c>
      <c r="AQ26" s="52">
        <f t="shared" si="21"/>
        <v>122.39252140851056</v>
      </c>
      <c r="AR26" s="156">
        <f t="shared" si="10"/>
        <v>149.33058832138846</v>
      </c>
      <c r="AS26" s="53" t="str">
        <f t="shared" si="11"/>
        <v>N/A</v>
      </c>
      <c r="AT26" s="54">
        <f t="shared" si="22"/>
        <v>25.013919276243783</v>
      </c>
      <c r="AU26" s="52">
        <f t="shared" si="23"/>
        <v>29.31768911084091</v>
      </c>
      <c r="AV26" s="52">
        <f t="shared" si="24"/>
        <v>35.85235475602835</v>
      </c>
      <c r="AW26" s="52">
        <f t="shared" si="25"/>
        <v>26.9380669128779</v>
      </c>
      <c r="AX26" s="53" t="str">
        <f t="shared" si="26"/>
        <v>N/A</v>
      </c>
      <c r="AZ26" s="38">
        <v>13</v>
      </c>
    </row>
    <row r="27" spans="1:52" ht="12.75">
      <c r="A27" s="74"/>
      <c r="B27" s="298" t="s">
        <v>212</v>
      </c>
      <c r="C27" s="22"/>
      <c r="D27" s="22">
        <v>5</v>
      </c>
      <c r="E27" s="21"/>
      <c r="F27" s="348" t="s">
        <v>196</v>
      </c>
      <c r="G27" s="22">
        <v>90</v>
      </c>
      <c r="H27" s="22">
        <v>22</v>
      </c>
      <c r="I27" s="21">
        <f t="shared" si="2"/>
        <v>84</v>
      </c>
      <c r="J27" s="68">
        <v>66</v>
      </c>
      <c r="K27" s="68">
        <v>18</v>
      </c>
      <c r="L27" s="68"/>
      <c r="M27" s="17">
        <f t="shared" si="3"/>
        <v>3.6666666666666665</v>
      </c>
      <c r="N27" s="344" t="str">
        <f t="shared" si="14"/>
        <v>N/A</v>
      </c>
      <c r="O27" s="68">
        <v>38</v>
      </c>
      <c r="P27" s="68">
        <v>11</v>
      </c>
      <c r="Q27" s="17">
        <f t="shared" si="4"/>
        <v>3.4545454545454546</v>
      </c>
      <c r="R27" s="69">
        <f t="shared" si="27"/>
        <v>12.666666666666666</v>
      </c>
      <c r="S27" s="68">
        <v>35</v>
      </c>
      <c r="T27" s="68">
        <v>18</v>
      </c>
      <c r="U27" s="17">
        <f t="shared" si="15"/>
        <v>1.9444444444444444</v>
      </c>
      <c r="V27" s="69">
        <f t="shared" si="5"/>
        <v>7.129629629629629</v>
      </c>
      <c r="W27" s="68">
        <v>36</v>
      </c>
      <c r="X27" s="68">
        <v>28</v>
      </c>
      <c r="Y27" s="17">
        <f t="shared" si="16"/>
        <v>1.2857142857142858</v>
      </c>
      <c r="Z27" s="69">
        <f t="shared" si="6"/>
        <v>4.714285714285714</v>
      </c>
      <c r="AA27" s="68">
        <v>30</v>
      </c>
      <c r="AB27" s="68">
        <v>33</v>
      </c>
      <c r="AC27" s="17">
        <f t="shared" si="17"/>
        <v>0.9090909090909091</v>
      </c>
      <c r="AD27" s="69">
        <f t="shared" si="7"/>
        <v>3.333333333333333</v>
      </c>
      <c r="AE27" s="68">
        <v>38</v>
      </c>
      <c r="AF27" s="68">
        <v>51</v>
      </c>
      <c r="AG27" s="17">
        <f t="shared" si="8"/>
        <v>0.7450980392156863</v>
      </c>
      <c r="AH27" s="69">
        <f t="shared" si="9"/>
        <v>2.7320261437908497</v>
      </c>
      <c r="AI27" s="98"/>
      <c r="AJ27" s="98"/>
      <c r="AK27" s="329"/>
      <c r="AL27" s="155"/>
      <c r="AM27" s="94"/>
      <c r="AN27" s="51">
        <f t="shared" si="18"/>
        <v>34.61989417831498</v>
      </c>
      <c r="AO27" s="52">
        <f t="shared" si="19"/>
        <v>61.506513293421946</v>
      </c>
      <c r="AP27" s="52">
        <f t="shared" si="20"/>
        <v>93.01910961042206</v>
      </c>
      <c r="AQ27" s="52">
        <f t="shared" si="21"/>
        <v>131.55559787759694</v>
      </c>
      <c r="AR27" s="156">
        <f t="shared" si="10"/>
        <v>160.5104184630967</v>
      </c>
      <c r="AS27" s="53" t="str">
        <f t="shared" si="11"/>
        <v>N/A</v>
      </c>
      <c r="AT27" s="54">
        <f t="shared" si="22"/>
        <v>26.886619115106967</v>
      </c>
      <c r="AU27" s="52">
        <f t="shared" si="23"/>
        <v>31.512596317000117</v>
      </c>
      <c r="AV27" s="52">
        <f t="shared" si="24"/>
        <v>38.536488267174875</v>
      </c>
      <c r="AW27" s="52">
        <f t="shared" si="25"/>
        <v>28.95482058549976</v>
      </c>
      <c r="AX27" s="53" t="str">
        <f t="shared" si="26"/>
        <v>N/A</v>
      </c>
      <c r="AZ27" s="38">
        <v>14</v>
      </c>
    </row>
    <row r="28" spans="2:52" ht="12.75">
      <c r="B28" s="298" t="s">
        <v>112</v>
      </c>
      <c r="C28" s="22"/>
      <c r="D28" s="22">
        <v>5</v>
      </c>
      <c r="E28" s="21"/>
      <c r="F28" s="348" t="s">
        <v>113</v>
      </c>
      <c r="G28" s="22">
        <v>100</v>
      </c>
      <c r="H28" s="22">
        <v>22</v>
      </c>
      <c r="I28" s="21">
        <f t="shared" si="2"/>
        <v>84</v>
      </c>
      <c r="J28" s="68">
        <v>66</v>
      </c>
      <c r="K28" s="68">
        <v>18</v>
      </c>
      <c r="L28" s="68"/>
      <c r="M28" s="17">
        <f t="shared" si="3"/>
        <v>3.6666666666666665</v>
      </c>
      <c r="N28" s="344" t="str">
        <f t="shared" si="14"/>
        <v>N/A</v>
      </c>
      <c r="O28" s="68">
        <v>38</v>
      </c>
      <c r="P28" s="68">
        <v>11</v>
      </c>
      <c r="Q28" s="17">
        <f t="shared" si="4"/>
        <v>3.4545454545454546</v>
      </c>
      <c r="R28" s="69">
        <f t="shared" si="27"/>
        <v>12.666666666666666</v>
      </c>
      <c r="S28" s="68">
        <v>36</v>
      </c>
      <c r="T28" s="68">
        <v>17</v>
      </c>
      <c r="U28" s="17">
        <f t="shared" si="15"/>
        <v>2.1176470588235294</v>
      </c>
      <c r="V28" s="69">
        <f t="shared" si="5"/>
        <v>7.764705882352941</v>
      </c>
      <c r="W28" s="68">
        <v>39</v>
      </c>
      <c r="X28" s="68">
        <v>27</v>
      </c>
      <c r="Y28" s="17">
        <f t="shared" si="16"/>
        <v>1.4444444444444444</v>
      </c>
      <c r="Z28" s="69">
        <f t="shared" si="6"/>
        <v>5.296296296296296</v>
      </c>
      <c r="AA28" s="68">
        <v>35</v>
      </c>
      <c r="AB28" s="68">
        <v>31</v>
      </c>
      <c r="AC28" s="17">
        <f t="shared" si="17"/>
        <v>1.1290322580645162</v>
      </c>
      <c r="AD28" s="69">
        <f t="shared" si="7"/>
        <v>4.139784946236559</v>
      </c>
      <c r="AE28" s="68">
        <v>42</v>
      </c>
      <c r="AF28" s="68">
        <v>47</v>
      </c>
      <c r="AG28" s="17">
        <f t="shared" si="8"/>
        <v>0.8936170212765957</v>
      </c>
      <c r="AH28" s="69">
        <f t="shared" si="9"/>
        <v>3.2765957446808507</v>
      </c>
      <c r="AI28" s="98"/>
      <c r="AJ28" s="98"/>
      <c r="AK28" s="329"/>
      <c r="AL28" s="155"/>
      <c r="AM28" s="94"/>
      <c r="AN28" s="51">
        <f t="shared" si="18"/>
        <v>34.61989417831498</v>
      </c>
      <c r="AO28" s="52">
        <f t="shared" si="19"/>
        <v>56.47588797775625</v>
      </c>
      <c r="AP28" s="52">
        <f t="shared" si="20"/>
        <v>82.79722943345261</v>
      </c>
      <c r="AQ28" s="52">
        <f t="shared" si="21"/>
        <v>105.92788400533779</v>
      </c>
      <c r="AR28" s="156">
        <f t="shared" si="10"/>
        <v>133.8336168884644</v>
      </c>
      <c r="AS28" s="53" t="str">
        <f t="shared" si="11"/>
        <v>N/A</v>
      </c>
      <c r="AT28" s="54">
        <f t="shared" si="22"/>
        <v>21.855993799441272</v>
      </c>
      <c r="AU28" s="52">
        <f t="shared" si="23"/>
        <v>26.321341455696363</v>
      </c>
      <c r="AV28" s="52">
        <f t="shared" si="24"/>
        <v>23.130654571885174</v>
      </c>
      <c r="AW28" s="52">
        <f t="shared" si="25"/>
        <v>27.905732883126618</v>
      </c>
      <c r="AX28" s="53" t="str">
        <f t="shared" si="26"/>
        <v>N/A</v>
      </c>
      <c r="AZ28" s="38">
        <v>15</v>
      </c>
    </row>
    <row r="29" spans="1:52" ht="12.75">
      <c r="A29" s="74"/>
      <c r="B29" s="298" t="s">
        <v>354</v>
      </c>
      <c r="C29" s="22"/>
      <c r="D29" s="22">
        <v>4</v>
      </c>
      <c r="E29" s="21"/>
      <c r="F29" s="348" t="s">
        <v>513</v>
      </c>
      <c r="G29" s="22">
        <v>90</v>
      </c>
      <c r="H29" s="22">
        <v>22</v>
      </c>
      <c r="I29" s="21">
        <f t="shared" si="2"/>
        <v>84</v>
      </c>
      <c r="J29" s="68">
        <v>68</v>
      </c>
      <c r="K29" s="68">
        <v>16</v>
      </c>
      <c r="L29" s="68"/>
      <c r="M29" s="17">
        <f t="shared" si="3"/>
        <v>4.25</v>
      </c>
      <c r="N29" s="344" t="str">
        <f t="shared" si="14"/>
        <v>N/A</v>
      </c>
      <c r="O29" s="68">
        <v>38</v>
      </c>
      <c r="P29" s="68">
        <v>11</v>
      </c>
      <c r="Q29" s="17">
        <f t="shared" si="4"/>
        <v>3.4545454545454546</v>
      </c>
      <c r="R29" s="69">
        <f t="shared" si="27"/>
        <v>14.681818181818182</v>
      </c>
      <c r="S29" s="68">
        <v>35</v>
      </c>
      <c r="T29" s="68">
        <v>18</v>
      </c>
      <c r="U29" s="17">
        <f t="shared" si="15"/>
        <v>1.9444444444444444</v>
      </c>
      <c r="V29" s="69">
        <f t="shared" si="5"/>
        <v>8.26388888888889</v>
      </c>
      <c r="W29" s="68">
        <v>36</v>
      </c>
      <c r="X29" s="68">
        <v>28</v>
      </c>
      <c r="Y29" s="17">
        <f t="shared" si="16"/>
        <v>1.2857142857142858</v>
      </c>
      <c r="Z29" s="69">
        <f t="shared" si="6"/>
        <v>5.464285714285714</v>
      </c>
      <c r="AA29" s="68">
        <v>30</v>
      </c>
      <c r="AB29" s="68">
        <v>33</v>
      </c>
      <c r="AC29" s="17">
        <f t="shared" si="17"/>
        <v>0.9090909090909091</v>
      </c>
      <c r="AD29" s="69">
        <f t="shared" si="7"/>
        <v>3.8636363636363633</v>
      </c>
      <c r="AE29" s="68"/>
      <c r="AF29" s="68"/>
      <c r="AG29" s="17"/>
      <c r="AH29" s="69"/>
      <c r="AI29" s="98"/>
      <c r="AJ29" s="98"/>
      <c r="AK29" s="329"/>
      <c r="AL29" s="155"/>
      <c r="AM29" s="94"/>
      <c r="AN29" s="51">
        <f aca="true" t="shared" si="30" ref="AN29:AN37">($AO$4/(Q29*$M29))*$AW$4/(12*5280)*60</f>
        <v>29.86814399697763</v>
      </c>
      <c r="AO29" s="52">
        <f aca="true" t="shared" si="31" ref="AO29:AO37">($AO$4/(U29*$M29))*$AW$4/(12*5280)*60</f>
        <v>53.06444284138363</v>
      </c>
      <c r="AP29" s="52">
        <f t="shared" si="20"/>
        <v>80.25178084036413</v>
      </c>
      <c r="AQ29" s="52">
        <f t="shared" si="21"/>
        <v>113.49894718851499</v>
      </c>
      <c r="AR29" s="156" t="str">
        <f t="shared" si="10"/>
        <v>N/A</v>
      </c>
      <c r="AS29" s="53" t="str">
        <f t="shared" si="11"/>
        <v>N/A</v>
      </c>
      <c r="AT29" s="54">
        <f t="shared" si="22"/>
        <v>23.196298844406</v>
      </c>
      <c r="AU29" s="52">
        <f t="shared" si="23"/>
        <v>27.187337998980503</v>
      </c>
      <c r="AV29" s="52">
        <f t="shared" si="24"/>
        <v>33.247166348150856</v>
      </c>
      <c r="AW29" s="52" t="str">
        <f t="shared" si="25"/>
        <v>N/A</v>
      </c>
      <c r="AX29" s="53" t="str">
        <f t="shared" si="26"/>
        <v>N/A</v>
      </c>
      <c r="AZ29" s="38">
        <v>16</v>
      </c>
    </row>
    <row r="30" spans="1:52" ht="12.75">
      <c r="A30" s="74"/>
      <c r="B30" s="298" t="s">
        <v>517</v>
      </c>
      <c r="C30" s="22"/>
      <c r="D30" s="22">
        <v>4</v>
      </c>
      <c r="E30" s="21"/>
      <c r="F30" s="348" t="s">
        <v>523</v>
      </c>
      <c r="G30" s="22">
        <v>90</v>
      </c>
      <c r="H30" s="22">
        <v>22</v>
      </c>
      <c r="I30" s="21">
        <f t="shared" si="2"/>
        <v>81</v>
      </c>
      <c r="J30" s="68">
        <v>65</v>
      </c>
      <c r="K30" s="68">
        <v>16</v>
      </c>
      <c r="L30" s="68"/>
      <c r="M30" s="17">
        <f t="shared" si="3"/>
        <v>4.0625</v>
      </c>
      <c r="N30" s="344" t="str">
        <f t="shared" si="14"/>
        <v>N/A</v>
      </c>
      <c r="O30" s="68">
        <v>38</v>
      </c>
      <c r="P30" s="68">
        <v>11</v>
      </c>
      <c r="Q30" s="17">
        <f t="shared" si="4"/>
        <v>3.4545454545454546</v>
      </c>
      <c r="R30" s="69">
        <f t="shared" si="27"/>
        <v>14.03409090909091</v>
      </c>
      <c r="S30" s="68">
        <v>41</v>
      </c>
      <c r="T30" s="68">
        <v>21</v>
      </c>
      <c r="U30" s="17">
        <f t="shared" si="15"/>
        <v>1.9523809523809523</v>
      </c>
      <c r="V30" s="69">
        <f t="shared" si="5"/>
        <v>7.931547619047619</v>
      </c>
      <c r="W30" s="68">
        <v>60</v>
      </c>
      <c r="X30" s="68">
        <v>48</v>
      </c>
      <c r="Y30" s="17">
        <f t="shared" si="16"/>
        <v>1.25</v>
      </c>
      <c r="Z30" s="69">
        <f t="shared" si="6"/>
        <v>5.078125</v>
      </c>
      <c r="AA30" s="68">
        <v>51</v>
      </c>
      <c r="AB30" s="68">
        <v>57</v>
      </c>
      <c r="AC30" s="17">
        <f t="shared" si="17"/>
        <v>0.8947368421052632</v>
      </c>
      <c r="AD30" s="69">
        <f t="shared" si="7"/>
        <v>3.6348684210526314</v>
      </c>
      <c r="AE30" s="68"/>
      <c r="AF30" s="68"/>
      <c r="AG30" s="17"/>
      <c r="AH30" s="69"/>
      <c r="AI30" s="98"/>
      <c r="AJ30" s="98"/>
      <c r="AK30" s="329"/>
      <c r="AL30" s="155"/>
      <c r="AM30" s="94"/>
      <c r="AN30" s="51">
        <f t="shared" si="30"/>
        <v>31.24667371991505</v>
      </c>
      <c r="AO30" s="52">
        <f t="shared" si="31"/>
        <v>55.28790604987188</v>
      </c>
      <c r="AP30" s="52">
        <f aca="true" t="shared" si="32" ref="AP30:AP37">($AO$4/(Y30*$M30))*$AW$4/(12*5280)*60</f>
        <v>86.35444373503798</v>
      </c>
      <c r="AQ30" s="52">
        <f aca="true" t="shared" si="33" ref="AQ30:AQ37">($AO$4/(AC30*$M30))*$AW$4/(12*5280)*60</f>
        <v>120.64223757100893</v>
      </c>
      <c r="AR30" s="156" t="str">
        <f t="shared" si="10"/>
        <v>N/A</v>
      </c>
      <c r="AS30" s="53" t="str">
        <f t="shared" si="11"/>
        <v>N/A</v>
      </c>
      <c r="AT30" s="54">
        <f aca="true" t="shared" si="34" ref="AT30:AV31">AO30-AN30</f>
        <v>24.041232329956827</v>
      </c>
      <c r="AU30" s="52">
        <f t="shared" si="34"/>
        <v>31.066537685166097</v>
      </c>
      <c r="AV30" s="52">
        <f t="shared" si="34"/>
        <v>34.28779383597096</v>
      </c>
      <c r="AW30" s="52" t="str">
        <f t="shared" si="25"/>
        <v>N/A</v>
      </c>
      <c r="AX30" s="53" t="str">
        <f t="shared" si="26"/>
        <v>N/A</v>
      </c>
      <c r="AZ30" s="38">
        <v>17</v>
      </c>
    </row>
    <row r="31" spans="1:52" ht="12.75">
      <c r="A31" s="74"/>
      <c r="B31" s="298" t="s">
        <v>518</v>
      </c>
      <c r="C31" s="22"/>
      <c r="D31" s="22">
        <v>4</v>
      </c>
      <c r="E31" s="21"/>
      <c r="F31" s="348" t="s">
        <v>524</v>
      </c>
      <c r="G31" s="22">
        <v>90</v>
      </c>
      <c r="H31" s="22">
        <v>22</v>
      </c>
      <c r="I31" s="21">
        <f t="shared" si="2"/>
        <v>79</v>
      </c>
      <c r="J31" s="68">
        <v>64</v>
      </c>
      <c r="K31" s="68">
        <v>15</v>
      </c>
      <c r="L31" s="68"/>
      <c r="M31" s="17">
        <f t="shared" si="3"/>
        <v>4.266666666666667</v>
      </c>
      <c r="N31" s="344" t="str">
        <f t="shared" si="14"/>
        <v>N/A</v>
      </c>
      <c r="O31" s="68">
        <v>38</v>
      </c>
      <c r="P31" s="68">
        <v>11</v>
      </c>
      <c r="Q31" s="17">
        <f t="shared" si="4"/>
        <v>3.4545454545454546</v>
      </c>
      <c r="R31" s="69">
        <f t="shared" si="27"/>
        <v>14.73939393939394</v>
      </c>
      <c r="S31" s="68">
        <v>41</v>
      </c>
      <c r="T31" s="68">
        <v>21</v>
      </c>
      <c r="U31" s="17">
        <f t="shared" si="15"/>
        <v>1.9523809523809523</v>
      </c>
      <c r="V31" s="69">
        <f t="shared" si="5"/>
        <v>8.330158730158729</v>
      </c>
      <c r="W31" s="68">
        <v>60</v>
      </c>
      <c r="X31" s="68">
        <v>48</v>
      </c>
      <c r="Y31" s="17">
        <f t="shared" si="16"/>
        <v>1.25</v>
      </c>
      <c r="Z31" s="69">
        <f t="shared" si="6"/>
        <v>5.333333333333333</v>
      </c>
      <c r="AA31" s="68">
        <v>51</v>
      </c>
      <c r="AB31" s="68">
        <v>57</v>
      </c>
      <c r="AC31" s="17">
        <f t="shared" si="17"/>
        <v>0.8947368421052632</v>
      </c>
      <c r="AD31" s="69">
        <f t="shared" si="7"/>
        <v>3.8175438596491227</v>
      </c>
      <c r="AE31" s="68"/>
      <c r="AF31" s="68"/>
      <c r="AG31" s="17"/>
      <c r="AH31" s="69"/>
      <c r="AI31" s="98"/>
      <c r="AJ31" s="98"/>
      <c r="AK31" s="329"/>
      <c r="AL31" s="155"/>
      <c r="AM31" s="94"/>
      <c r="AN31" s="51">
        <f t="shared" si="30"/>
        <v>29.75147155948943</v>
      </c>
      <c r="AO31" s="52">
        <f t="shared" si="31"/>
        <v>52.64229335803231</v>
      </c>
      <c r="AP31" s="52">
        <f t="shared" si="32"/>
        <v>82.22224867349807</v>
      </c>
      <c r="AQ31" s="52">
        <f t="shared" si="33"/>
        <v>114.86931799973998</v>
      </c>
      <c r="AR31" s="156" t="str">
        <f t="shared" si="10"/>
        <v>N/A</v>
      </c>
      <c r="AS31" s="53" t="str">
        <f t="shared" si="11"/>
        <v>N/A</v>
      </c>
      <c r="AT31" s="54">
        <f t="shared" si="34"/>
        <v>22.89082179854288</v>
      </c>
      <c r="AU31" s="52">
        <f t="shared" si="34"/>
        <v>29.57995531546576</v>
      </c>
      <c r="AV31" s="52">
        <f t="shared" si="34"/>
        <v>32.647069326241905</v>
      </c>
      <c r="AW31" s="52" t="str">
        <f t="shared" si="25"/>
        <v>N/A</v>
      </c>
      <c r="AX31" s="53" t="str">
        <f t="shared" si="26"/>
        <v>N/A</v>
      </c>
      <c r="AZ31" s="38">
        <v>18</v>
      </c>
    </row>
    <row r="32" spans="1:52" ht="12.75">
      <c r="A32" s="74"/>
      <c r="B32" s="298" t="s">
        <v>106</v>
      </c>
      <c r="C32" s="22"/>
      <c r="D32" s="22">
        <v>5</v>
      </c>
      <c r="E32" s="21"/>
      <c r="F32" s="348" t="s">
        <v>107</v>
      </c>
      <c r="G32" s="22">
        <v>90</v>
      </c>
      <c r="H32" s="22">
        <v>22</v>
      </c>
      <c r="I32" s="21">
        <f t="shared" si="2"/>
        <v>84</v>
      </c>
      <c r="J32" s="68">
        <v>66</v>
      </c>
      <c r="K32" s="68">
        <v>18</v>
      </c>
      <c r="L32" s="68"/>
      <c r="M32" s="17">
        <f t="shared" si="3"/>
        <v>3.6666666666666665</v>
      </c>
      <c r="N32" s="344" t="str">
        <f t="shared" si="14"/>
        <v>N/A</v>
      </c>
      <c r="O32" s="68">
        <v>38</v>
      </c>
      <c r="P32" s="68">
        <v>11</v>
      </c>
      <c r="Q32" s="17">
        <f t="shared" si="4"/>
        <v>3.4545454545454546</v>
      </c>
      <c r="R32" s="69">
        <f t="shared" si="27"/>
        <v>12.666666666666666</v>
      </c>
      <c r="S32" s="68">
        <v>35</v>
      </c>
      <c r="T32" s="68">
        <v>18</v>
      </c>
      <c r="U32" s="17">
        <f t="shared" si="15"/>
        <v>1.9444444444444444</v>
      </c>
      <c r="V32" s="69">
        <f t="shared" si="5"/>
        <v>7.129629629629629</v>
      </c>
      <c r="W32" s="68">
        <v>36</v>
      </c>
      <c r="X32" s="68">
        <v>28</v>
      </c>
      <c r="Y32" s="17">
        <f aca="true" t="shared" si="35" ref="Y32:Y55">W32/X32</f>
        <v>1.2857142857142858</v>
      </c>
      <c r="Z32" s="69">
        <f t="shared" si="6"/>
        <v>4.714285714285714</v>
      </c>
      <c r="AA32" s="68">
        <v>30</v>
      </c>
      <c r="AB32" s="68">
        <v>33</v>
      </c>
      <c r="AC32" s="17">
        <f aca="true" t="shared" si="36" ref="AC32:AC55">AA32/AB32</f>
        <v>0.9090909090909091</v>
      </c>
      <c r="AD32" s="69">
        <f t="shared" si="7"/>
        <v>3.333333333333333</v>
      </c>
      <c r="AE32" s="68">
        <v>27</v>
      </c>
      <c r="AF32" s="68">
        <v>38</v>
      </c>
      <c r="AG32" s="17">
        <f t="shared" si="8"/>
        <v>0.7105263157894737</v>
      </c>
      <c r="AH32" s="69">
        <f t="shared" si="9"/>
        <v>2.6052631578947367</v>
      </c>
      <c r="AI32" s="98"/>
      <c r="AJ32" s="98"/>
      <c r="AK32" s="329"/>
      <c r="AL32" s="155"/>
      <c r="AM32" s="94"/>
      <c r="AN32" s="51">
        <f t="shared" si="30"/>
        <v>34.61989417831498</v>
      </c>
      <c r="AO32" s="52">
        <f t="shared" si="31"/>
        <v>61.506513293421946</v>
      </c>
      <c r="AP32" s="52">
        <f t="shared" si="32"/>
        <v>93.01910961042206</v>
      </c>
      <c r="AQ32" s="52">
        <f t="shared" si="33"/>
        <v>131.55559787759694</v>
      </c>
      <c r="AR32" s="156">
        <f t="shared" si="10"/>
        <v>168.32029358076375</v>
      </c>
      <c r="AS32" s="53" t="str">
        <f t="shared" si="11"/>
        <v>N/A</v>
      </c>
      <c r="AT32" s="54">
        <f t="shared" si="22"/>
        <v>26.886619115106967</v>
      </c>
      <c r="AU32" s="52">
        <f t="shared" si="23"/>
        <v>31.512596317000117</v>
      </c>
      <c r="AV32" s="52">
        <f t="shared" si="24"/>
        <v>38.536488267174875</v>
      </c>
      <c r="AW32" s="52">
        <f t="shared" si="25"/>
        <v>36.76469570316681</v>
      </c>
      <c r="AX32" s="53" t="str">
        <f t="shared" si="26"/>
        <v>N/A</v>
      </c>
      <c r="AZ32" s="38">
        <v>19</v>
      </c>
    </row>
    <row r="33" spans="2:52" ht="12.75">
      <c r="B33" s="298" t="s">
        <v>36</v>
      </c>
      <c r="C33" s="22"/>
      <c r="D33" s="22">
        <v>5</v>
      </c>
      <c r="E33" s="22"/>
      <c r="F33" s="348" t="s">
        <v>37</v>
      </c>
      <c r="G33" s="22">
        <v>90</v>
      </c>
      <c r="H33" s="22">
        <v>22</v>
      </c>
      <c r="I33" s="21">
        <f t="shared" si="2"/>
        <v>84</v>
      </c>
      <c r="J33" s="154">
        <v>67</v>
      </c>
      <c r="K33" s="154">
        <v>17</v>
      </c>
      <c r="L33" s="154"/>
      <c r="M33" s="17">
        <f t="shared" si="3"/>
        <v>3.9411764705882355</v>
      </c>
      <c r="N33" s="344" t="str">
        <f t="shared" si="14"/>
        <v>N/A</v>
      </c>
      <c r="O33" s="68">
        <v>38</v>
      </c>
      <c r="P33" s="68">
        <v>11</v>
      </c>
      <c r="Q33" s="17">
        <f t="shared" si="4"/>
        <v>3.4545454545454546</v>
      </c>
      <c r="R33" s="69">
        <f t="shared" si="27"/>
        <v>13.614973262032086</v>
      </c>
      <c r="S33" s="68">
        <v>35</v>
      </c>
      <c r="T33" s="68">
        <v>18</v>
      </c>
      <c r="U33" s="17">
        <f t="shared" si="15"/>
        <v>1.9444444444444444</v>
      </c>
      <c r="V33" s="69">
        <f t="shared" si="5"/>
        <v>7.663398692810458</v>
      </c>
      <c r="W33" s="68">
        <v>36</v>
      </c>
      <c r="X33" s="68">
        <v>28</v>
      </c>
      <c r="Y33" s="17">
        <f t="shared" si="35"/>
        <v>1.2857142857142858</v>
      </c>
      <c r="Z33" s="69">
        <f t="shared" si="6"/>
        <v>5.067226890756303</v>
      </c>
      <c r="AA33" s="68">
        <v>30</v>
      </c>
      <c r="AB33" s="68">
        <v>33</v>
      </c>
      <c r="AC33" s="17">
        <f t="shared" si="36"/>
        <v>0.9090909090909091</v>
      </c>
      <c r="AD33" s="69">
        <f t="shared" si="7"/>
        <v>3.5828877005347595</v>
      </c>
      <c r="AE33" s="68">
        <v>37</v>
      </c>
      <c r="AF33" s="68">
        <v>52</v>
      </c>
      <c r="AG33" s="17">
        <f t="shared" si="8"/>
        <v>0.7115384615384616</v>
      </c>
      <c r="AH33" s="69">
        <f t="shared" si="9"/>
        <v>2.804298642533937</v>
      </c>
      <c r="AI33" s="98"/>
      <c r="AJ33" s="98"/>
      <c r="AK33" s="329"/>
      <c r="AL33" s="155"/>
      <c r="AM33" s="94"/>
      <c r="AN33" s="51">
        <f t="shared" si="30"/>
        <v>32.20855826539752</v>
      </c>
      <c r="AO33" s="52">
        <f t="shared" si="31"/>
        <v>57.222477541641304</v>
      </c>
      <c r="AP33" s="52">
        <f t="shared" si="32"/>
        <v>86.54016665248221</v>
      </c>
      <c r="AQ33" s="52">
        <f t="shared" si="33"/>
        <v>122.39252140851056</v>
      </c>
      <c r="AR33" s="156">
        <f t="shared" si="10"/>
        <v>156.37373742610686</v>
      </c>
      <c r="AS33" s="53" t="str">
        <f t="shared" si="11"/>
        <v>N/A</v>
      </c>
      <c r="AT33" s="54">
        <f t="shared" si="22"/>
        <v>25.013919276243783</v>
      </c>
      <c r="AU33" s="52">
        <f t="shared" si="23"/>
        <v>29.31768911084091</v>
      </c>
      <c r="AV33" s="52">
        <f t="shared" si="24"/>
        <v>35.85235475602835</v>
      </c>
      <c r="AW33" s="52">
        <f t="shared" si="25"/>
        <v>33.981216017596296</v>
      </c>
      <c r="AX33" s="53" t="str">
        <f t="shared" si="26"/>
        <v>N/A</v>
      </c>
      <c r="AZ33" s="38">
        <v>20</v>
      </c>
    </row>
    <row r="34" spans="2:52" ht="12.75">
      <c r="B34" s="298" t="s">
        <v>435</v>
      </c>
      <c r="C34" s="22"/>
      <c r="D34" s="22">
        <v>5</v>
      </c>
      <c r="E34" s="22"/>
      <c r="F34" s="348" t="s">
        <v>512</v>
      </c>
      <c r="G34" s="22">
        <v>90</v>
      </c>
      <c r="H34" s="22">
        <v>22</v>
      </c>
      <c r="I34" s="21">
        <f t="shared" si="2"/>
        <v>35</v>
      </c>
      <c r="J34" s="154">
        <v>29</v>
      </c>
      <c r="K34" s="154">
        <v>6</v>
      </c>
      <c r="L34" s="154"/>
      <c r="M34" s="17">
        <f t="shared" si="3"/>
        <v>4.833333333333333</v>
      </c>
      <c r="N34" s="344" t="str">
        <f t="shared" si="14"/>
        <v>N/A</v>
      </c>
      <c r="O34" s="68">
        <v>37</v>
      </c>
      <c r="P34" s="68">
        <v>9</v>
      </c>
      <c r="Q34" s="17">
        <f t="shared" si="4"/>
        <v>4.111111111111111</v>
      </c>
      <c r="R34" s="69">
        <f t="shared" si="27"/>
        <v>19.870370370370367</v>
      </c>
      <c r="S34" s="68">
        <v>35</v>
      </c>
      <c r="T34" s="68">
        <v>15</v>
      </c>
      <c r="U34" s="17">
        <f t="shared" si="15"/>
        <v>2.3333333333333335</v>
      </c>
      <c r="V34" s="69">
        <f t="shared" si="5"/>
        <v>11.277777777777779</v>
      </c>
      <c r="W34" s="68">
        <v>31</v>
      </c>
      <c r="X34" s="68">
        <v>21</v>
      </c>
      <c r="Y34" s="17">
        <f t="shared" si="35"/>
        <v>1.4761904761904763</v>
      </c>
      <c r="Z34" s="69">
        <f t="shared" si="6"/>
        <v>7.134920634920635</v>
      </c>
      <c r="AA34" s="68">
        <v>57</v>
      </c>
      <c r="AB34" s="68">
        <v>56</v>
      </c>
      <c r="AC34" s="17">
        <f t="shared" si="36"/>
        <v>1.0178571428571428</v>
      </c>
      <c r="AD34" s="69">
        <f t="shared" si="7"/>
        <v>4.919642857142857</v>
      </c>
      <c r="AE34" s="68">
        <v>49</v>
      </c>
      <c r="AF34" s="68">
        <v>64</v>
      </c>
      <c r="AG34" s="17">
        <f t="shared" si="8"/>
        <v>0.765625</v>
      </c>
      <c r="AH34" s="69">
        <f t="shared" si="9"/>
        <v>3.700520833333333</v>
      </c>
      <c r="AI34" s="98"/>
      <c r="AJ34" s="98"/>
      <c r="AK34" s="329"/>
      <c r="AL34" s="155"/>
      <c r="AM34" s="94"/>
      <c r="AN34" s="51">
        <f t="shared" si="30"/>
        <v>22.068972616931454</v>
      </c>
      <c r="AO34" s="52">
        <f t="shared" si="31"/>
        <v>38.883427944117315</v>
      </c>
      <c r="AP34" s="52">
        <f t="shared" si="32"/>
        <v>61.46090223424995</v>
      </c>
      <c r="AQ34" s="52">
        <f t="shared" si="33"/>
        <v>89.13627926370755</v>
      </c>
      <c r="AR34" s="156">
        <f>IF(AG34&lt;&gt;0,($AO$4/(AG34*$M34))*$AW$4/(12*5280)*60,"N/A")</f>
        <v>118.50187563921469</v>
      </c>
      <c r="AS34" s="53" t="str">
        <f t="shared" si="11"/>
        <v>N/A</v>
      </c>
      <c r="AT34" s="54">
        <f>AO34-AN34</f>
        <v>16.81445532718586</v>
      </c>
      <c r="AU34" s="52">
        <f>AP34-AO34</f>
        <v>22.577474290132635</v>
      </c>
      <c r="AV34" s="52">
        <f>AQ34-AP34</f>
        <v>27.6753770294576</v>
      </c>
      <c r="AW34" s="52">
        <f>IF(AR34&lt;&gt;"N/A",AR34-AQ34,"N/A")</f>
        <v>29.36559637550714</v>
      </c>
      <c r="AX34" s="53" t="str">
        <f>IF(AS34&lt;&gt;"N/A",AS34-AR34,"N/A")</f>
        <v>N/A</v>
      </c>
      <c r="AZ34" s="38">
        <v>21</v>
      </c>
    </row>
    <row r="35" spans="1:52" ht="12.75">
      <c r="A35" s="74"/>
      <c r="B35" s="298" t="s">
        <v>108</v>
      </c>
      <c r="C35" s="22"/>
      <c r="D35" s="22">
        <v>5</v>
      </c>
      <c r="E35" s="22"/>
      <c r="F35" s="348" t="s">
        <v>109</v>
      </c>
      <c r="G35" s="22">
        <v>90</v>
      </c>
      <c r="H35" s="22">
        <v>22</v>
      </c>
      <c r="I35" s="21">
        <f>J35+K35</f>
        <v>79</v>
      </c>
      <c r="J35" s="154">
        <v>62</v>
      </c>
      <c r="K35" s="154">
        <v>17</v>
      </c>
      <c r="L35" s="154"/>
      <c r="M35" s="17">
        <f>J35/K35</f>
        <v>3.6470588235294117</v>
      </c>
      <c r="N35" s="344" t="str">
        <f t="shared" si="14"/>
        <v>N/A</v>
      </c>
      <c r="O35" s="68">
        <v>38</v>
      </c>
      <c r="P35" s="68">
        <v>11</v>
      </c>
      <c r="Q35" s="17">
        <f>O35/P35</f>
        <v>3.4545454545454546</v>
      </c>
      <c r="R35" s="69">
        <f t="shared" si="27"/>
        <v>12.598930481283423</v>
      </c>
      <c r="S35" s="68">
        <v>36</v>
      </c>
      <c r="T35" s="68">
        <v>17</v>
      </c>
      <c r="U35" s="17">
        <f>S35/T35</f>
        <v>2.1176470588235294</v>
      </c>
      <c r="V35" s="69">
        <f t="shared" si="5"/>
        <v>7.72318339100346</v>
      </c>
      <c r="W35" s="68">
        <v>39</v>
      </c>
      <c r="X35" s="68">
        <v>27</v>
      </c>
      <c r="Y35" s="17">
        <f>W35/X35</f>
        <v>1.4444444444444444</v>
      </c>
      <c r="Z35" s="69">
        <f t="shared" si="6"/>
        <v>5.26797385620915</v>
      </c>
      <c r="AA35" s="68">
        <v>35</v>
      </c>
      <c r="AB35" s="68">
        <v>31</v>
      </c>
      <c r="AC35" s="17">
        <f>AA35/AB35</f>
        <v>1.1290322580645162</v>
      </c>
      <c r="AD35" s="69">
        <f t="shared" si="7"/>
        <v>4.11764705882353</v>
      </c>
      <c r="AE35" s="68">
        <v>31</v>
      </c>
      <c r="AF35" s="68">
        <v>34</v>
      </c>
      <c r="AG35" s="17">
        <f>AE35/AF35</f>
        <v>0.9117647058823529</v>
      </c>
      <c r="AH35" s="69">
        <f t="shared" si="9"/>
        <v>3.325259515570934</v>
      </c>
      <c r="AI35" s="98"/>
      <c r="AJ35" s="98"/>
      <c r="AK35" s="329"/>
      <c r="AL35" s="155"/>
      <c r="AM35" s="94"/>
      <c r="AN35" s="51">
        <f t="shared" si="30"/>
        <v>34.806022641639245</v>
      </c>
      <c r="AO35" s="52">
        <f t="shared" si="31"/>
        <v>56.779521784088274</v>
      </c>
      <c r="AP35" s="52">
        <f t="shared" si="32"/>
        <v>83.24237582825613</v>
      </c>
      <c r="AQ35" s="52">
        <f t="shared" si="33"/>
        <v>106.49738875805464</v>
      </c>
      <c r="AR35" s="156">
        <f>IF(AG35&lt;&gt;0,($AO$4/(AG35*$M35))*$AW$4/(12*5280)*60,"N/A")</f>
        <v>131.8750183372373</v>
      </c>
      <c r="AS35" s="53" t="str">
        <f aca="true" t="shared" si="37" ref="AS35:AS76">IF(AK35&lt;&gt;0,($AO$4/(AK35*$M35))*$AW$4/(12*5280)*60,"N/A")</f>
        <v>N/A</v>
      </c>
      <c r="AT35" s="54">
        <f t="shared" si="22"/>
        <v>21.97349914244903</v>
      </c>
      <c r="AU35" s="52">
        <f t="shared" si="23"/>
        <v>26.462854044167855</v>
      </c>
      <c r="AV35" s="52">
        <f t="shared" si="24"/>
        <v>23.25501292979851</v>
      </c>
      <c r="AW35" s="52">
        <f t="shared" si="25"/>
        <v>25.377629579182653</v>
      </c>
      <c r="AX35" s="53" t="str">
        <f t="shared" si="26"/>
        <v>N/A</v>
      </c>
      <c r="AZ35" s="38">
        <v>22</v>
      </c>
    </row>
    <row r="36" spans="1:52" ht="12.75">
      <c r="A36" s="74"/>
      <c r="B36" s="298" t="s">
        <v>209</v>
      </c>
      <c r="C36" s="22"/>
      <c r="D36" s="22">
        <v>5</v>
      </c>
      <c r="E36" s="22"/>
      <c r="F36" s="348" t="s">
        <v>482</v>
      </c>
      <c r="G36" s="22">
        <v>90</v>
      </c>
      <c r="H36" s="22">
        <v>22</v>
      </c>
      <c r="I36" s="21">
        <f>J36+K36</f>
        <v>84</v>
      </c>
      <c r="J36" s="68">
        <v>66</v>
      </c>
      <c r="K36" s="68">
        <v>18</v>
      </c>
      <c r="L36" s="68"/>
      <c r="M36" s="17">
        <f>J36/K36</f>
        <v>3.6666666666666665</v>
      </c>
      <c r="N36" s="344" t="str">
        <f t="shared" si="14"/>
        <v>N/A</v>
      </c>
      <c r="O36" s="68">
        <v>38</v>
      </c>
      <c r="P36" s="68">
        <v>11</v>
      </c>
      <c r="Q36" s="17">
        <f>O36/P36</f>
        <v>3.4545454545454546</v>
      </c>
      <c r="R36" s="69">
        <f t="shared" si="27"/>
        <v>12.666666666666666</v>
      </c>
      <c r="S36" s="68">
        <v>35</v>
      </c>
      <c r="T36" s="68">
        <v>18</v>
      </c>
      <c r="U36" s="17">
        <f t="shared" si="15"/>
        <v>1.9444444444444444</v>
      </c>
      <c r="V36" s="69">
        <f t="shared" si="5"/>
        <v>7.129629629629629</v>
      </c>
      <c r="W36" s="68">
        <v>36</v>
      </c>
      <c r="X36" s="68">
        <v>28</v>
      </c>
      <c r="Y36" s="17">
        <f>W36/X36</f>
        <v>1.2857142857142858</v>
      </c>
      <c r="Z36" s="69">
        <f t="shared" si="6"/>
        <v>4.714285714285714</v>
      </c>
      <c r="AA36" s="68">
        <v>30</v>
      </c>
      <c r="AB36" s="68">
        <v>33</v>
      </c>
      <c r="AC36" s="17">
        <f>AA36/AB36</f>
        <v>0.9090909090909091</v>
      </c>
      <c r="AD36" s="69">
        <f t="shared" si="7"/>
        <v>3.333333333333333</v>
      </c>
      <c r="AE36" s="68">
        <v>38</v>
      </c>
      <c r="AF36" s="68">
        <v>51</v>
      </c>
      <c r="AG36" s="17">
        <f>AE36/AF36</f>
        <v>0.7450980392156863</v>
      </c>
      <c r="AH36" s="69">
        <f t="shared" si="9"/>
        <v>2.7320261437908497</v>
      </c>
      <c r="AI36" s="98"/>
      <c r="AJ36" s="98"/>
      <c r="AK36" s="329"/>
      <c r="AL36" s="155"/>
      <c r="AM36" s="94"/>
      <c r="AN36" s="51">
        <f t="shared" si="30"/>
        <v>34.61989417831498</v>
      </c>
      <c r="AO36" s="52">
        <f t="shared" si="31"/>
        <v>61.506513293421946</v>
      </c>
      <c r="AP36" s="52">
        <f t="shared" si="32"/>
        <v>93.01910961042206</v>
      </c>
      <c r="AQ36" s="52">
        <f t="shared" si="33"/>
        <v>131.55559787759694</v>
      </c>
      <c r="AR36" s="156">
        <f>IF(AG36&lt;&gt;0,($AO$4/(AG36*$M36))*$AW$4/(12*5280)*60,"N/A")</f>
        <v>160.5104184630967</v>
      </c>
      <c r="AS36" s="53" t="str">
        <f t="shared" si="37"/>
        <v>N/A</v>
      </c>
      <c r="AT36" s="54">
        <f t="shared" si="22"/>
        <v>26.886619115106967</v>
      </c>
      <c r="AU36" s="52">
        <f t="shared" si="23"/>
        <v>31.512596317000117</v>
      </c>
      <c r="AV36" s="52">
        <f t="shared" si="24"/>
        <v>38.536488267174875</v>
      </c>
      <c r="AW36" s="52">
        <f t="shared" si="25"/>
        <v>28.95482058549976</v>
      </c>
      <c r="AX36" s="53" t="str">
        <f t="shared" si="26"/>
        <v>N/A</v>
      </c>
      <c r="AZ36" s="38">
        <v>23</v>
      </c>
    </row>
    <row r="37" spans="1:52" ht="12.75" customHeight="1">
      <c r="A37" s="74"/>
      <c r="B37" s="298" t="s">
        <v>530</v>
      </c>
      <c r="C37" s="22"/>
      <c r="D37" s="22">
        <v>5</v>
      </c>
      <c r="E37" s="22"/>
      <c r="F37" s="348" t="s">
        <v>533</v>
      </c>
      <c r="G37" s="22">
        <v>90</v>
      </c>
      <c r="H37" s="22">
        <v>22</v>
      </c>
      <c r="I37" s="21">
        <f>J37+K37</f>
        <v>79</v>
      </c>
      <c r="J37" s="68">
        <v>64</v>
      </c>
      <c r="K37" s="68">
        <v>15</v>
      </c>
      <c r="L37" s="68"/>
      <c r="M37" s="17">
        <f>J37/K37</f>
        <v>4.266666666666667</v>
      </c>
      <c r="N37" s="344" t="str">
        <f t="shared" si="14"/>
        <v>N/A</v>
      </c>
      <c r="O37" s="68">
        <v>38</v>
      </c>
      <c r="P37" s="68">
        <v>11</v>
      </c>
      <c r="Q37" s="17">
        <f>O37/P37</f>
        <v>3.4545454545454546</v>
      </c>
      <c r="R37" s="69">
        <f t="shared" si="27"/>
        <v>14.73939393939394</v>
      </c>
      <c r="S37" s="68">
        <v>47</v>
      </c>
      <c r="T37" s="68">
        <v>24</v>
      </c>
      <c r="U37" s="17">
        <f t="shared" si="15"/>
        <v>1.9583333333333333</v>
      </c>
      <c r="V37" s="69">
        <f t="shared" si="5"/>
        <v>8.355555555555554</v>
      </c>
      <c r="W37" s="68">
        <v>45</v>
      </c>
      <c r="X37" s="68">
        <v>36</v>
      </c>
      <c r="Y37" s="17">
        <f>W37/X37</f>
        <v>1.25</v>
      </c>
      <c r="Z37" s="69">
        <f t="shared" si="6"/>
        <v>5.333333333333333</v>
      </c>
      <c r="AA37" s="68">
        <v>41</v>
      </c>
      <c r="AB37" s="68">
        <v>46</v>
      </c>
      <c r="AC37" s="17">
        <f>AA37/AB37</f>
        <v>0.8913043478260869</v>
      </c>
      <c r="AD37" s="69">
        <f t="shared" si="7"/>
        <v>3.8028985507246373</v>
      </c>
      <c r="AE37" s="68">
        <v>37</v>
      </c>
      <c r="AF37" s="68">
        <v>50</v>
      </c>
      <c r="AG37" s="17">
        <f>AE37/AF37</f>
        <v>0.74</v>
      </c>
      <c r="AH37" s="69">
        <f t="shared" si="9"/>
        <v>3.1573333333333333</v>
      </c>
      <c r="AI37" s="98"/>
      <c r="AJ37" s="98"/>
      <c r="AK37" s="329"/>
      <c r="AL37" s="155"/>
      <c r="AM37" s="94"/>
      <c r="AN37" s="51">
        <f t="shared" si="30"/>
        <v>29.75147155948943</v>
      </c>
      <c r="AO37" s="52">
        <f t="shared" si="31"/>
        <v>52.48228638733921</v>
      </c>
      <c r="AP37" s="52">
        <f t="shared" si="32"/>
        <v>82.22224867349807</v>
      </c>
      <c r="AQ37" s="52">
        <f t="shared" si="33"/>
        <v>115.31169021283267</v>
      </c>
      <c r="AR37" s="156">
        <f>IF(AG37&lt;&gt;0,($AO$4/(AG37*$M37))*$AW$4/(12*5280)*60,"N/A")</f>
        <v>138.8889335700981</v>
      </c>
      <c r="AS37" s="53" t="str">
        <f t="shared" si="37"/>
        <v>N/A</v>
      </c>
      <c r="AT37" s="54">
        <f>AO37-AN37</f>
        <v>22.730814827849777</v>
      </c>
      <c r="AU37" s="52">
        <f>AP37-AO37</f>
        <v>29.739962286158864</v>
      </c>
      <c r="AV37" s="52">
        <f t="shared" si="24"/>
        <v>33.0894415393346</v>
      </c>
      <c r="AW37" s="52">
        <f t="shared" si="25"/>
        <v>23.577243357265417</v>
      </c>
      <c r="AX37" s="53" t="str">
        <f t="shared" si="26"/>
        <v>N/A</v>
      </c>
      <c r="AZ37" s="38">
        <v>24</v>
      </c>
    </row>
    <row r="38" spans="1:52" ht="12.75">
      <c r="A38" s="74"/>
      <c r="B38" s="65" t="s">
        <v>510</v>
      </c>
      <c r="C38" s="22"/>
      <c r="D38" s="22">
        <v>5</v>
      </c>
      <c r="E38" s="22"/>
      <c r="F38" s="348" t="s">
        <v>511</v>
      </c>
      <c r="G38" s="22">
        <v>90</v>
      </c>
      <c r="H38" s="22">
        <v>22</v>
      </c>
      <c r="I38" s="21">
        <f>J38+K38</f>
        <v>79</v>
      </c>
      <c r="J38" s="68">
        <v>62</v>
      </c>
      <c r="K38" s="68">
        <v>17</v>
      </c>
      <c r="L38" s="68"/>
      <c r="M38" s="17">
        <f>J38/K38</f>
        <v>3.6470588235294117</v>
      </c>
      <c r="N38" s="344" t="str">
        <f t="shared" si="14"/>
        <v>N/A</v>
      </c>
      <c r="O38" s="68"/>
      <c r="P38" s="68"/>
      <c r="Q38" s="17"/>
      <c r="R38" s="69"/>
      <c r="S38" s="68"/>
      <c r="T38" s="68"/>
      <c r="U38" s="17"/>
      <c r="V38" s="69"/>
      <c r="W38" s="68"/>
      <c r="X38" s="68"/>
      <c r="Y38" s="17"/>
      <c r="Z38" s="69"/>
      <c r="AA38" s="68"/>
      <c r="AB38" s="68"/>
      <c r="AC38" s="17"/>
      <c r="AD38" s="69"/>
      <c r="AE38" s="68"/>
      <c r="AF38" s="68"/>
      <c r="AG38" s="17"/>
      <c r="AH38" s="69"/>
      <c r="AI38" s="98"/>
      <c r="AJ38" s="98"/>
      <c r="AK38" s="329"/>
      <c r="AL38" s="155"/>
      <c r="AM38" s="94"/>
      <c r="AN38" s="51"/>
      <c r="AO38" s="52"/>
      <c r="AP38" s="52"/>
      <c r="AQ38" s="52"/>
      <c r="AR38" s="156"/>
      <c r="AS38" s="53" t="str">
        <f t="shared" si="37"/>
        <v>N/A</v>
      </c>
      <c r="AT38" s="54"/>
      <c r="AU38" s="52"/>
      <c r="AV38" s="52"/>
      <c r="AW38" s="52"/>
      <c r="AX38" s="53"/>
      <c r="AZ38" s="38">
        <v>25</v>
      </c>
    </row>
    <row r="39" spans="2:52" ht="12.75" customHeight="1">
      <c r="B39" s="299" t="s">
        <v>38</v>
      </c>
      <c r="C39" s="303" t="s">
        <v>445</v>
      </c>
      <c r="D39" s="22">
        <v>5</v>
      </c>
      <c r="E39" s="22" t="s">
        <v>101</v>
      </c>
      <c r="F39" s="348" t="s">
        <v>39</v>
      </c>
      <c r="G39" s="157">
        <v>100</v>
      </c>
      <c r="H39" s="157">
        <v>24</v>
      </c>
      <c r="I39" s="157">
        <f t="shared" si="2"/>
        <v>84</v>
      </c>
      <c r="J39" s="158">
        <v>66</v>
      </c>
      <c r="K39" s="158">
        <v>18</v>
      </c>
      <c r="L39" s="158"/>
      <c r="M39" s="159">
        <f t="shared" si="3"/>
        <v>3.6666666666666665</v>
      </c>
      <c r="N39" s="344" t="str">
        <f t="shared" si="14"/>
        <v>N/A</v>
      </c>
      <c r="O39" s="160">
        <v>38</v>
      </c>
      <c r="P39" s="160">
        <v>11</v>
      </c>
      <c r="Q39" s="159">
        <f t="shared" si="4"/>
        <v>3.4545454545454546</v>
      </c>
      <c r="R39" s="47">
        <f t="shared" si="27"/>
        <v>12.666666666666666</v>
      </c>
      <c r="S39" s="160">
        <v>36</v>
      </c>
      <c r="T39" s="160">
        <v>17</v>
      </c>
      <c r="U39" s="159">
        <f t="shared" si="15"/>
        <v>2.1176470588235294</v>
      </c>
      <c r="V39" s="47">
        <f t="shared" si="5"/>
        <v>7.764705882352941</v>
      </c>
      <c r="W39" s="160">
        <v>39</v>
      </c>
      <c r="X39" s="160">
        <v>27</v>
      </c>
      <c r="Y39" s="159">
        <f t="shared" si="35"/>
        <v>1.4444444444444444</v>
      </c>
      <c r="Z39" s="47">
        <f t="shared" si="6"/>
        <v>5.296296296296296</v>
      </c>
      <c r="AA39" s="160">
        <v>35</v>
      </c>
      <c r="AB39" s="160">
        <v>31</v>
      </c>
      <c r="AC39" s="159">
        <f t="shared" si="36"/>
        <v>1.1290322580645162</v>
      </c>
      <c r="AD39" s="47">
        <f t="shared" si="7"/>
        <v>4.139784946236559</v>
      </c>
      <c r="AE39" s="160">
        <v>42</v>
      </c>
      <c r="AF39" s="160">
        <v>47</v>
      </c>
      <c r="AG39" s="159">
        <f t="shared" si="8"/>
        <v>0.8936170212765957</v>
      </c>
      <c r="AH39" s="47">
        <f t="shared" si="9"/>
        <v>3.2765957446808507</v>
      </c>
      <c r="AI39" s="98"/>
      <c r="AJ39" s="98"/>
      <c r="AK39" s="329"/>
      <c r="AL39" s="161"/>
      <c r="AM39" s="94"/>
      <c r="AN39" s="51">
        <f aca="true" t="shared" si="38" ref="AN39:AN46">($AO$4/(Q39*$M39))*$AW$4/(12*5280)*60</f>
        <v>34.61989417831498</v>
      </c>
      <c r="AO39" s="52">
        <f aca="true" t="shared" si="39" ref="AO39:AO46">($AO$4/(U39*$M39))*$AW$4/(12*5280)*60</f>
        <v>56.47588797775625</v>
      </c>
      <c r="AP39" s="52">
        <f aca="true" t="shared" si="40" ref="AP39:AP46">($AO$4/(Y39*$M39))*$AW$4/(12*5280)*60</f>
        <v>82.79722943345261</v>
      </c>
      <c r="AQ39" s="52">
        <f aca="true" t="shared" si="41" ref="AQ39:AQ46">($AO$4/(AC39*$M39))*$AW$4/(12*5280)*60</f>
        <v>105.92788400533779</v>
      </c>
      <c r="AR39" s="156">
        <f aca="true" t="shared" si="42" ref="AR39:AR46">IF(AG39&lt;&gt;0,($AO$4/(AG39*$M39))*$AW$4/(12*5280)*60,"N/A")</f>
        <v>133.8336168884644</v>
      </c>
      <c r="AS39" s="53" t="str">
        <f t="shared" si="37"/>
        <v>N/A</v>
      </c>
      <c r="AT39" s="54">
        <f t="shared" si="22"/>
        <v>21.855993799441272</v>
      </c>
      <c r="AU39" s="52">
        <f t="shared" si="23"/>
        <v>26.321341455696363</v>
      </c>
      <c r="AV39" s="52">
        <f t="shared" si="24"/>
        <v>23.130654571885174</v>
      </c>
      <c r="AW39" s="52">
        <f t="shared" si="25"/>
        <v>27.905732883126618</v>
      </c>
      <c r="AX39" s="53" t="str">
        <f t="shared" si="26"/>
        <v>N/A</v>
      </c>
      <c r="AZ39" s="38">
        <v>26</v>
      </c>
    </row>
    <row r="40" spans="1:52" ht="12.75">
      <c r="A40" s="74"/>
      <c r="B40" s="299" t="s">
        <v>40</v>
      </c>
      <c r="C40" s="22" t="s">
        <v>446</v>
      </c>
      <c r="D40" s="21">
        <v>5</v>
      </c>
      <c r="E40" s="22" t="s">
        <v>101</v>
      </c>
      <c r="F40" s="349" t="s">
        <v>41</v>
      </c>
      <c r="G40" s="21">
        <v>100</v>
      </c>
      <c r="H40" s="21">
        <v>24</v>
      </c>
      <c r="I40" s="21">
        <f t="shared" si="2"/>
        <v>84</v>
      </c>
      <c r="J40" s="154">
        <v>66</v>
      </c>
      <c r="K40" s="154">
        <v>18</v>
      </c>
      <c r="L40" s="154"/>
      <c r="M40" s="17">
        <f t="shared" si="3"/>
        <v>3.6666666666666665</v>
      </c>
      <c r="N40" s="344" t="str">
        <f t="shared" si="14"/>
        <v>N/A</v>
      </c>
      <c r="O40" s="68">
        <v>38</v>
      </c>
      <c r="P40" s="68">
        <v>11</v>
      </c>
      <c r="Q40" s="17">
        <f t="shared" si="4"/>
        <v>3.4545454545454546</v>
      </c>
      <c r="R40" s="69">
        <f t="shared" si="27"/>
        <v>12.666666666666666</v>
      </c>
      <c r="S40" s="68">
        <v>36</v>
      </c>
      <c r="T40" s="68">
        <v>17</v>
      </c>
      <c r="U40" s="17">
        <f t="shared" si="15"/>
        <v>2.1176470588235294</v>
      </c>
      <c r="V40" s="69">
        <f t="shared" si="5"/>
        <v>7.764705882352941</v>
      </c>
      <c r="W40" s="68">
        <v>39</v>
      </c>
      <c r="X40" s="68">
        <v>27</v>
      </c>
      <c r="Y40" s="17">
        <f t="shared" si="35"/>
        <v>1.4444444444444444</v>
      </c>
      <c r="Z40" s="69">
        <f t="shared" si="6"/>
        <v>5.296296296296296</v>
      </c>
      <c r="AA40" s="68">
        <v>35</v>
      </c>
      <c r="AB40" s="68">
        <v>31</v>
      </c>
      <c r="AC40" s="17">
        <f t="shared" si="36"/>
        <v>1.1290322580645162</v>
      </c>
      <c r="AD40" s="69">
        <f t="shared" si="7"/>
        <v>4.139784946236559</v>
      </c>
      <c r="AE40" s="68">
        <v>42</v>
      </c>
      <c r="AF40" s="68">
        <v>47</v>
      </c>
      <c r="AG40" s="17">
        <f t="shared" si="8"/>
        <v>0.8936170212765957</v>
      </c>
      <c r="AH40" s="69">
        <f t="shared" si="9"/>
        <v>3.2765957446808507</v>
      </c>
      <c r="AI40" s="98"/>
      <c r="AJ40" s="98"/>
      <c r="AK40" s="329"/>
      <c r="AL40" s="155"/>
      <c r="AM40" s="94"/>
      <c r="AN40" s="51">
        <f t="shared" si="38"/>
        <v>34.61989417831498</v>
      </c>
      <c r="AO40" s="52">
        <f t="shared" si="39"/>
        <v>56.47588797775625</v>
      </c>
      <c r="AP40" s="52">
        <f t="shared" si="40"/>
        <v>82.79722943345261</v>
      </c>
      <c r="AQ40" s="52">
        <f t="shared" si="41"/>
        <v>105.92788400533779</v>
      </c>
      <c r="AR40" s="156">
        <f t="shared" si="42"/>
        <v>133.8336168884644</v>
      </c>
      <c r="AS40" s="53" t="str">
        <f t="shared" si="37"/>
        <v>N/A</v>
      </c>
      <c r="AT40" s="54">
        <f t="shared" si="22"/>
        <v>21.855993799441272</v>
      </c>
      <c r="AU40" s="52">
        <f t="shared" si="23"/>
        <v>26.321341455696363</v>
      </c>
      <c r="AV40" s="52">
        <f t="shared" si="24"/>
        <v>23.130654571885174</v>
      </c>
      <c r="AW40" s="52">
        <f t="shared" si="25"/>
        <v>27.905732883126618</v>
      </c>
      <c r="AX40" s="53" t="str">
        <f t="shared" si="26"/>
        <v>N/A</v>
      </c>
      <c r="AZ40" s="38">
        <v>27</v>
      </c>
    </row>
    <row r="41" spans="1:52" ht="12.75">
      <c r="A41" s="74"/>
      <c r="B41" s="298" t="s">
        <v>42</v>
      </c>
      <c r="C41" s="22" t="s">
        <v>438</v>
      </c>
      <c r="D41" s="22">
        <v>5</v>
      </c>
      <c r="E41" s="22"/>
      <c r="F41" s="348" t="s">
        <v>114</v>
      </c>
      <c r="G41" s="22">
        <v>100</v>
      </c>
      <c r="H41" s="157">
        <v>24</v>
      </c>
      <c r="I41" s="21">
        <f t="shared" si="2"/>
        <v>84</v>
      </c>
      <c r="J41" s="68">
        <v>67</v>
      </c>
      <c r="K41" s="68">
        <v>17</v>
      </c>
      <c r="L41" s="68"/>
      <c r="M41" s="17">
        <f t="shared" si="3"/>
        <v>3.9411764705882355</v>
      </c>
      <c r="N41" s="344" t="str">
        <f t="shared" si="14"/>
        <v>N/A</v>
      </c>
      <c r="O41" s="68">
        <v>38</v>
      </c>
      <c r="P41" s="68">
        <v>11</v>
      </c>
      <c r="Q41" s="17">
        <f t="shared" si="4"/>
        <v>3.4545454545454546</v>
      </c>
      <c r="R41" s="69">
        <f t="shared" si="27"/>
        <v>13.614973262032086</v>
      </c>
      <c r="S41" s="68">
        <v>35</v>
      </c>
      <c r="T41" s="68">
        <v>18</v>
      </c>
      <c r="U41" s="17">
        <f t="shared" si="15"/>
        <v>1.9444444444444444</v>
      </c>
      <c r="V41" s="69">
        <f t="shared" si="5"/>
        <v>7.663398692810458</v>
      </c>
      <c r="W41" s="68">
        <v>37</v>
      </c>
      <c r="X41" s="68">
        <v>27</v>
      </c>
      <c r="Y41" s="17">
        <f t="shared" si="35"/>
        <v>1.3703703703703705</v>
      </c>
      <c r="Z41" s="69">
        <f t="shared" si="6"/>
        <v>5.40087145969499</v>
      </c>
      <c r="AA41" s="68">
        <v>32</v>
      </c>
      <c r="AB41" s="68">
        <v>31</v>
      </c>
      <c r="AC41" s="17">
        <f t="shared" si="36"/>
        <v>1.032258064516129</v>
      </c>
      <c r="AD41" s="69">
        <f t="shared" si="7"/>
        <v>4.06831119544592</v>
      </c>
      <c r="AE41" s="68">
        <v>38</v>
      </c>
      <c r="AF41" s="68">
        <v>51</v>
      </c>
      <c r="AG41" s="17">
        <f t="shared" si="8"/>
        <v>0.7450980392156863</v>
      </c>
      <c r="AH41" s="69">
        <f t="shared" si="9"/>
        <v>2.9365628604382934</v>
      </c>
      <c r="AI41" s="98"/>
      <c r="AJ41" s="98"/>
      <c r="AK41" s="329"/>
      <c r="AL41" s="155"/>
      <c r="AM41" s="94"/>
      <c r="AN41" s="51">
        <f t="shared" si="38"/>
        <v>32.20855826539752</v>
      </c>
      <c r="AO41" s="52">
        <f t="shared" si="39"/>
        <v>57.222477541641304</v>
      </c>
      <c r="AP41" s="52">
        <f t="shared" si="40"/>
        <v>81.19405597124778</v>
      </c>
      <c r="AQ41" s="52">
        <f t="shared" si="41"/>
        <v>107.78886828590419</v>
      </c>
      <c r="AR41" s="156">
        <f t="shared" si="42"/>
        <v>149.33058832138846</v>
      </c>
      <c r="AS41" s="53" t="str">
        <f t="shared" si="37"/>
        <v>N/A</v>
      </c>
      <c r="AT41" s="54">
        <f t="shared" si="22"/>
        <v>25.013919276243783</v>
      </c>
      <c r="AU41" s="52">
        <f t="shared" si="23"/>
        <v>23.971578429606474</v>
      </c>
      <c r="AV41" s="52">
        <f t="shared" si="24"/>
        <v>26.59481231465641</v>
      </c>
      <c r="AW41" s="52">
        <f t="shared" si="25"/>
        <v>41.541720035484275</v>
      </c>
      <c r="AX41" s="53" t="str">
        <f t="shared" si="26"/>
        <v>N/A</v>
      </c>
      <c r="AZ41" s="38">
        <v>28</v>
      </c>
    </row>
    <row r="42" spans="2:52" ht="12.75">
      <c r="B42" s="321" t="s">
        <v>43</v>
      </c>
      <c r="C42" s="22" t="s">
        <v>442</v>
      </c>
      <c r="D42" s="21">
        <v>5</v>
      </c>
      <c r="E42" s="21"/>
      <c r="F42" s="348" t="s">
        <v>44</v>
      </c>
      <c r="G42" s="22">
        <v>100</v>
      </c>
      <c r="H42" s="21">
        <v>24</v>
      </c>
      <c r="I42" s="21">
        <f t="shared" si="2"/>
        <v>84</v>
      </c>
      <c r="J42" s="68">
        <v>66</v>
      </c>
      <c r="K42" s="68">
        <v>18</v>
      </c>
      <c r="L42" s="68"/>
      <c r="M42" s="17">
        <f t="shared" si="3"/>
        <v>3.6666666666666665</v>
      </c>
      <c r="N42" s="344" t="str">
        <f t="shared" si="14"/>
        <v>N/A</v>
      </c>
      <c r="O42" s="68">
        <v>38</v>
      </c>
      <c r="P42" s="68">
        <v>11</v>
      </c>
      <c r="Q42" s="17">
        <f t="shared" si="4"/>
        <v>3.4545454545454546</v>
      </c>
      <c r="R42" s="69">
        <f t="shared" si="27"/>
        <v>12.666666666666666</v>
      </c>
      <c r="S42" s="68">
        <v>35</v>
      </c>
      <c r="T42" s="68">
        <v>18</v>
      </c>
      <c r="U42" s="17">
        <f t="shared" si="15"/>
        <v>1.9444444444444444</v>
      </c>
      <c r="V42" s="69">
        <f t="shared" si="5"/>
        <v>7.129629629629629</v>
      </c>
      <c r="W42" s="68">
        <v>37</v>
      </c>
      <c r="X42" s="68">
        <v>27</v>
      </c>
      <c r="Y42" s="17">
        <f t="shared" si="35"/>
        <v>1.3703703703703705</v>
      </c>
      <c r="Z42" s="69">
        <f t="shared" si="6"/>
        <v>5.0246913580246915</v>
      </c>
      <c r="AA42" s="68">
        <v>32</v>
      </c>
      <c r="AB42" s="68">
        <v>31</v>
      </c>
      <c r="AC42" s="17">
        <f t="shared" si="36"/>
        <v>1.032258064516129</v>
      </c>
      <c r="AD42" s="69">
        <f t="shared" si="7"/>
        <v>3.7849462365591395</v>
      </c>
      <c r="AE42" s="68">
        <v>38</v>
      </c>
      <c r="AF42" s="68">
        <v>51</v>
      </c>
      <c r="AG42" s="17">
        <f t="shared" si="8"/>
        <v>0.7450980392156863</v>
      </c>
      <c r="AH42" s="69">
        <f t="shared" si="9"/>
        <v>2.7320261437908497</v>
      </c>
      <c r="AI42" s="98"/>
      <c r="AJ42" s="98"/>
      <c r="AK42" s="329"/>
      <c r="AL42" s="155"/>
      <c r="AM42" s="94"/>
      <c r="AN42" s="51">
        <f t="shared" si="38"/>
        <v>34.61989417831498</v>
      </c>
      <c r="AO42" s="52">
        <f t="shared" si="39"/>
        <v>61.506513293421946</v>
      </c>
      <c r="AP42" s="52">
        <f t="shared" si="40"/>
        <v>87.27275534877437</v>
      </c>
      <c r="AQ42" s="52">
        <f t="shared" si="41"/>
        <v>115.8586231308382</v>
      </c>
      <c r="AR42" s="156">
        <f t="shared" si="42"/>
        <v>160.5104184630967</v>
      </c>
      <c r="AS42" s="53" t="str">
        <f t="shared" si="37"/>
        <v>N/A</v>
      </c>
      <c r="AT42" s="54">
        <f t="shared" si="22"/>
        <v>26.886619115106967</v>
      </c>
      <c r="AU42" s="52">
        <f t="shared" si="23"/>
        <v>25.76624205535242</v>
      </c>
      <c r="AV42" s="52">
        <f t="shared" si="24"/>
        <v>28.58586778206383</v>
      </c>
      <c r="AW42" s="52">
        <f t="shared" si="25"/>
        <v>44.6517953322585</v>
      </c>
      <c r="AX42" s="53" t="str">
        <f t="shared" si="26"/>
        <v>N/A</v>
      </c>
      <c r="AZ42" s="38">
        <v>29</v>
      </c>
    </row>
    <row r="43" spans="1:52" ht="12.75">
      <c r="A43" s="74"/>
      <c r="B43" s="298" t="s">
        <v>45</v>
      </c>
      <c r="C43" s="22" t="s">
        <v>441</v>
      </c>
      <c r="D43" s="22">
        <v>5</v>
      </c>
      <c r="E43" s="22"/>
      <c r="F43" s="348" t="s">
        <v>117</v>
      </c>
      <c r="G43" s="22">
        <v>90</v>
      </c>
      <c r="H43" s="22">
        <v>22</v>
      </c>
      <c r="I43" s="21">
        <f t="shared" si="2"/>
        <v>84</v>
      </c>
      <c r="J43" s="68">
        <v>66</v>
      </c>
      <c r="K43" s="68">
        <v>18</v>
      </c>
      <c r="L43" s="68"/>
      <c r="M43" s="17">
        <f aca="true" t="shared" si="43" ref="M43:M55">J43/K43</f>
        <v>3.6666666666666665</v>
      </c>
      <c r="N43" s="344" t="str">
        <f t="shared" si="14"/>
        <v>N/A</v>
      </c>
      <c r="O43" s="68">
        <v>38</v>
      </c>
      <c r="P43" s="68">
        <v>11</v>
      </c>
      <c r="Q43" s="17">
        <f t="shared" si="4"/>
        <v>3.4545454545454546</v>
      </c>
      <c r="R43" s="69">
        <f t="shared" si="27"/>
        <v>12.666666666666666</v>
      </c>
      <c r="S43" s="68">
        <v>35</v>
      </c>
      <c r="T43" s="68">
        <v>18</v>
      </c>
      <c r="U43" s="17">
        <f t="shared" si="15"/>
        <v>1.9444444444444444</v>
      </c>
      <c r="V43" s="69">
        <f t="shared" si="5"/>
        <v>7.129629629629629</v>
      </c>
      <c r="W43" s="68">
        <v>37</v>
      </c>
      <c r="X43" s="68">
        <v>27</v>
      </c>
      <c r="Y43" s="17">
        <f t="shared" si="35"/>
        <v>1.3703703703703705</v>
      </c>
      <c r="Z43" s="69">
        <f t="shared" si="6"/>
        <v>5.0246913580246915</v>
      </c>
      <c r="AA43" s="68">
        <v>32</v>
      </c>
      <c r="AB43" s="68">
        <v>31</v>
      </c>
      <c r="AC43" s="17">
        <f t="shared" si="36"/>
        <v>1.032258064516129</v>
      </c>
      <c r="AD43" s="69">
        <f t="shared" si="7"/>
        <v>3.7849462365591395</v>
      </c>
      <c r="AE43" s="68">
        <v>38</v>
      </c>
      <c r="AF43" s="68">
        <v>51</v>
      </c>
      <c r="AG43" s="17">
        <f t="shared" si="8"/>
        <v>0.7450980392156863</v>
      </c>
      <c r="AH43" s="69">
        <f t="shared" si="9"/>
        <v>2.7320261437908497</v>
      </c>
      <c r="AI43" s="98"/>
      <c r="AJ43" s="98"/>
      <c r="AK43" s="329"/>
      <c r="AL43" s="155"/>
      <c r="AM43" s="94"/>
      <c r="AN43" s="51">
        <f t="shared" si="38"/>
        <v>34.61989417831498</v>
      </c>
      <c r="AO43" s="52">
        <f t="shared" si="39"/>
        <v>61.506513293421946</v>
      </c>
      <c r="AP43" s="52">
        <f t="shared" si="40"/>
        <v>87.27275534877437</v>
      </c>
      <c r="AQ43" s="52">
        <f t="shared" si="41"/>
        <v>115.8586231308382</v>
      </c>
      <c r="AR43" s="156">
        <f t="shared" si="42"/>
        <v>160.5104184630967</v>
      </c>
      <c r="AS43" s="53" t="str">
        <f t="shared" si="37"/>
        <v>N/A</v>
      </c>
      <c r="AT43" s="54">
        <f t="shared" si="22"/>
        <v>26.886619115106967</v>
      </c>
      <c r="AU43" s="52">
        <f t="shared" si="23"/>
        <v>25.76624205535242</v>
      </c>
      <c r="AV43" s="52">
        <f t="shared" si="24"/>
        <v>28.58586778206383</v>
      </c>
      <c r="AW43" s="52">
        <f t="shared" si="25"/>
        <v>44.6517953322585</v>
      </c>
      <c r="AX43" s="53" t="str">
        <f t="shared" si="26"/>
        <v>N/A</v>
      </c>
      <c r="AZ43" s="38">
        <v>30</v>
      </c>
    </row>
    <row r="44" spans="1:52" ht="12.75">
      <c r="A44" s="74"/>
      <c r="B44" s="298" t="s">
        <v>528</v>
      </c>
      <c r="C44" s="22"/>
      <c r="D44" s="22">
        <v>4</v>
      </c>
      <c r="E44" s="22"/>
      <c r="F44" s="348" t="s">
        <v>532</v>
      </c>
      <c r="G44" s="22">
        <v>90</v>
      </c>
      <c r="H44" s="22">
        <v>22</v>
      </c>
      <c r="I44" s="21">
        <f t="shared" si="2"/>
        <v>78</v>
      </c>
      <c r="J44" s="68">
        <v>64</v>
      </c>
      <c r="K44" s="68">
        <v>14</v>
      </c>
      <c r="L44" s="68"/>
      <c r="M44" s="17">
        <f t="shared" si="43"/>
        <v>4.571428571428571</v>
      </c>
      <c r="N44" s="344" t="str">
        <f t="shared" si="14"/>
        <v>N/A</v>
      </c>
      <c r="O44" s="68">
        <v>38</v>
      </c>
      <c r="P44" s="68">
        <v>11</v>
      </c>
      <c r="Q44" s="17">
        <f t="shared" si="4"/>
        <v>3.4545454545454546</v>
      </c>
      <c r="R44" s="69">
        <f t="shared" si="27"/>
        <v>15.792207792207792</v>
      </c>
      <c r="S44" s="68">
        <v>41</v>
      </c>
      <c r="T44" s="68">
        <v>21</v>
      </c>
      <c r="U44" s="17">
        <f t="shared" si="15"/>
        <v>1.9523809523809523</v>
      </c>
      <c r="V44" s="69">
        <f t="shared" si="5"/>
        <v>8.92517006802721</v>
      </c>
      <c r="W44" s="68">
        <v>60</v>
      </c>
      <c r="X44" s="68">
        <v>48</v>
      </c>
      <c r="Y44" s="17">
        <f t="shared" si="35"/>
        <v>1.25</v>
      </c>
      <c r="Z44" s="69">
        <f t="shared" si="6"/>
        <v>5.7142857142857135</v>
      </c>
      <c r="AA44" s="68">
        <v>51</v>
      </c>
      <c r="AB44" s="68">
        <v>57</v>
      </c>
      <c r="AC44" s="17">
        <f t="shared" si="36"/>
        <v>0.8947368421052632</v>
      </c>
      <c r="AD44" s="69">
        <f t="shared" si="7"/>
        <v>4.090225563909774</v>
      </c>
      <c r="AE44" s="68"/>
      <c r="AF44" s="68"/>
      <c r="AG44" s="17"/>
      <c r="AH44" s="69"/>
      <c r="AI44" s="98"/>
      <c r="AJ44" s="98"/>
      <c r="AK44" s="329"/>
      <c r="AL44" s="155"/>
      <c r="AM44" s="94"/>
      <c r="AN44" s="51">
        <f t="shared" si="38"/>
        <v>27.76804012219014</v>
      </c>
      <c r="AO44" s="52">
        <f t="shared" si="39"/>
        <v>49.13280713416349</v>
      </c>
      <c r="AP44" s="52">
        <f t="shared" si="40"/>
        <v>76.74076542859822</v>
      </c>
      <c r="AQ44" s="52">
        <f t="shared" si="41"/>
        <v>107.21136346642398</v>
      </c>
      <c r="AR44" s="156" t="str">
        <f t="shared" si="42"/>
        <v>N/A</v>
      </c>
      <c r="AS44" s="53" t="str">
        <f t="shared" si="37"/>
        <v>N/A</v>
      </c>
      <c r="AT44" s="54">
        <f t="shared" si="22"/>
        <v>21.364767011973353</v>
      </c>
      <c r="AU44" s="52">
        <f t="shared" si="23"/>
        <v>27.60795829443473</v>
      </c>
      <c r="AV44" s="52">
        <f t="shared" si="24"/>
        <v>30.470598037825752</v>
      </c>
      <c r="AW44" s="52" t="str">
        <f>IF(AR44&lt;&gt;"N/A",AR44-AQ44,"N/A")</f>
        <v>N/A</v>
      </c>
      <c r="AX44" s="53" t="str">
        <f>IF(AS44&lt;&gt;"N/A",AS44-AR44,"N/A")</f>
        <v>N/A</v>
      </c>
      <c r="AZ44" s="38">
        <v>31</v>
      </c>
    </row>
    <row r="45" spans="1:52" ht="12.75">
      <c r="A45" s="74"/>
      <c r="B45" s="298" t="s">
        <v>46</v>
      </c>
      <c r="C45" s="22" t="s">
        <v>447</v>
      </c>
      <c r="D45" s="22">
        <v>5</v>
      </c>
      <c r="E45" s="22"/>
      <c r="F45" s="348" t="s">
        <v>47</v>
      </c>
      <c r="G45" s="22">
        <v>90</v>
      </c>
      <c r="H45" s="22">
        <v>22</v>
      </c>
      <c r="I45" s="21">
        <f t="shared" si="2"/>
        <v>84</v>
      </c>
      <c r="J45" s="68">
        <v>66</v>
      </c>
      <c r="K45" s="68">
        <v>18</v>
      </c>
      <c r="L45" s="68"/>
      <c r="M45" s="17">
        <f t="shared" si="43"/>
        <v>3.6666666666666665</v>
      </c>
      <c r="N45" s="344" t="str">
        <f t="shared" si="14"/>
        <v>N/A</v>
      </c>
      <c r="O45" s="68">
        <v>38</v>
      </c>
      <c r="P45" s="68">
        <v>11</v>
      </c>
      <c r="Q45" s="17">
        <f t="shared" si="4"/>
        <v>3.4545454545454546</v>
      </c>
      <c r="R45" s="69">
        <f t="shared" si="27"/>
        <v>12.666666666666666</v>
      </c>
      <c r="S45" s="68">
        <v>36</v>
      </c>
      <c r="T45" s="68">
        <v>17</v>
      </c>
      <c r="U45" s="17">
        <f t="shared" si="15"/>
        <v>2.1176470588235294</v>
      </c>
      <c r="V45" s="69">
        <f t="shared" si="5"/>
        <v>7.764705882352941</v>
      </c>
      <c r="W45" s="68">
        <v>39</v>
      </c>
      <c r="X45" s="68">
        <v>27</v>
      </c>
      <c r="Y45" s="17">
        <f t="shared" si="35"/>
        <v>1.4444444444444444</v>
      </c>
      <c r="Z45" s="69">
        <f t="shared" si="6"/>
        <v>5.296296296296296</v>
      </c>
      <c r="AA45" s="68">
        <v>35</v>
      </c>
      <c r="AB45" s="68">
        <v>31</v>
      </c>
      <c r="AC45" s="17">
        <f t="shared" si="36"/>
        <v>1.1290322580645162</v>
      </c>
      <c r="AD45" s="69">
        <f t="shared" si="7"/>
        <v>4.139784946236559</v>
      </c>
      <c r="AE45" s="68">
        <v>42</v>
      </c>
      <c r="AF45" s="68">
        <v>47</v>
      </c>
      <c r="AG45" s="17">
        <f t="shared" si="8"/>
        <v>0.8936170212765957</v>
      </c>
      <c r="AH45" s="69">
        <f t="shared" si="9"/>
        <v>3.2765957446808507</v>
      </c>
      <c r="AI45" s="98"/>
      <c r="AJ45" s="98"/>
      <c r="AK45" s="329"/>
      <c r="AL45" s="155"/>
      <c r="AM45" s="94"/>
      <c r="AN45" s="51">
        <f t="shared" si="38"/>
        <v>34.61989417831498</v>
      </c>
      <c r="AO45" s="52">
        <f t="shared" si="39"/>
        <v>56.47588797775625</v>
      </c>
      <c r="AP45" s="52">
        <f t="shared" si="40"/>
        <v>82.79722943345261</v>
      </c>
      <c r="AQ45" s="52">
        <f t="shared" si="41"/>
        <v>105.92788400533779</v>
      </c>
      <c r="AR45" s="156">
        <f t="shared" si="42"/>
        <v>133.8336168884644</v>
      </c>
      <c r="AS45" s="53" t="str">
        <f t="shared" si="37"/>
        <v>N/A</v>
      </c>
      <c r="AT45" s="54">
        <f t="shared" si="22"/>
        <v>21.855993799441272</v>
      </c>
      <c r="AU45" s="52">
        <f t="shared" si="23"/>
        <v>26.321341455696363</v>
      </c>
      <c r="AV45" s="52">
        <f t="shared" si="24"/>
        <v>23.130654571885174</v>
      </c>
      <c r="AW45" s="52">
        <f t="shared" si="25"/>
        <v>27.905732883126618</v>
      </c>
      <c r="AX45" s="53" t="str">
        <f t="shared" si="26"/>
        <v>N/A</v>
      </c>
      <c r="AZ45" s="38">
        <v>32</v>
      </c>
    </row>
    <row r="46" spans="2:52" ht="12.75" customHeight="1">
      <c r="B46" s="298" t="s">
        <v>48</v>
      </c>
      <c r="C46" s="22" t="s">
        <v>376</v>
      </c>
      <c r="D46" s="21">
        <v>5</v>
      </c>
      <c r="E46" s="22" t="s">
        <v>99</v>
      </c>
      <c r="F46" s="348" t="s">
        <v>115</v>
      </c>
      <c r="G46" s="22">
        <v>100</v>
      </c>
      <c r="H46" s="22">
        <v>24</v>
      </c>
      <c r="I46" s="21">
        <f t="shared" si="2"/>
        <v>84</v>
      </c>
      <c r="J46" s="154">
        <v>66</v>
      </c>
      <c r="K46" s="154">
        <v>18</v>
      </c>
      <c r="L46" s="154"/>
      <c r="M46" s="17">
        <f t="shared" si="43"/>
        <v>3.6666666666666665</v>
      </c>
      <c r="N46" s="344" t="str">
        <f t="shared" si="14"/>
        <v>N/A</v>
      </c>
      <c r="O46" s="68">
        <v>38</v>
      </c>
      <c r="P46" s="68">
        <v>11</v>
      </c>
      <c r="Q46" s="17">
        <f t="shared" si="4"/>
        <v>3.4545454545454546</v>
      </c>
      <c r="R46" s="69">
        <f t="shared" si="27"/>
        <v>12.666666666666666</v>
      </c>
      <c r="S46" s="68">
        <v>36</v>
      </c>
      <c r="T46" s="68">
        <v>17</v>
      </c>
      <c r="U46" s="17">
        <f t="shared" si="15"/>
        <v>2.1176470588235294</v>
      </c>
      <c r="V46" s="69">
        <f t="shared" si="5"/>
        <v>7.764705882352941</v>
      </c>
      <c r="W46" s="68">
        <v>39</v>
      </c>
      <c r="X46" s="68">
        <v>27</v>
      </c>
      <c r="Y46" s="17">
        <f t="shared" si="35"/>
        <v>1.4444444444444444</v>
      </c>
      <c r="Z46" s="69">
        <f t="shared" si="6"/>
        <v>5.296296296296296</v>
      </c>
      <c r="AA46" s="68">
        <v>35</v>
      </c>
      <c r="AB46" s="68">
        <v>31</v>
      </c>
      <c r="AC46" s="17">
        <f t="shared" si="36"/>
        <v>1.1290322580645162</v>
      </c>
      <c r="AD46" s="69">
        <f t="shared" si="7"/>
        <v>4.139784946236559</v>
      </c>
      <c r="AE46" s="68">
        <v>31</v>
      </c>
      <c r="AF46" s="68">
        <v>34</v>
      </c>
      <c r="AG46" s="17">
        <f t="shared" si="8"/>
        <v>0.9117647058823529</v>
      </c>
      <c r="AH46" s="69">
        <f t="shared" si="9"/>
        <v>3.3431372549019605</v>
      </c>
      <c r="AI46" s="98"/>
      <c r="AJ46" s="98"/>
      <c r="AK46" s="329"/>
      <c r="AL46" s="155"/>
      <c r="AM46" s="94"/>
      <c r="AN46" s="51">
        <f t="shared" si="38"/>
        <v>34.61989417831498</v>
      </c>
      <c r="AO46" s="52">
        <f t="shared" si="39"/>
        <v>56.47588797775625</v>
      </c>
      <c r="AP46" s="52">
        <f t="shared" si="40"/>
        <v>82.79722943345261</v>
      </c>
      <c r="AQ46" s="52">
        <f t="shared" si="41"/>
        <v>105.92788400533779</v>
      </c>
      <c r="AR46" s="156">
        <f t="shared" si="42"/>
        <v>131.1698043354339</v>
      </c>
      <c r="AS46" s="53" t="str">
        <f t="shared" si="37"/>
        <v>N/A</v>
      </c>
      <c r="AT46" s="54">
        <f t="shared" si="22"/>
        <v>21.855993799441272</v>
      </c>
      <c r="AU46" s="52">
        <f t="shared" si="23"/>
        <v>26.321341455696363</v>
      </c>
      <c r="AV46" s="52">
        <f t="shared" si="24"/>
        <v>23.130654571885174</v>
      </c>
      <c r="AW46" s="52">
        <f t="shared" si="25"/>
        <v>25.241920330096107</v>
      </c>
      <c r="AX46" s="53" t="str">
        <f t="shared" si="26"/>
        <v>N/A</v>
      </c>
      <c r="AZ46" s="38">
        <v>33</v>
      </c>
    </row>
    <row r="47" spans="1:52" ht="12.75">
      <c r="A47" s="74"/>
      <c r="B47" s="65" t="s">
        <v>352</v>
      </c>
      <c r="C47" s="22"/>
      <c r="D47" s="21"/>
      <c r="E47" s="22"/>
      <c r="F47" s="348" t="s">
        <v>324</v>
      </c>
      <c r="G47" s="22"/>
      <c r="H47" s="22"/>
      <c r="I47" s="21"/>
      <c r="J47" s="154"/>
      <c r="K47" s="154"/>
      <c r="L47" s="154"/>
      <c r="M47" s="17"/>
      <c r="N47" s="344" t="str">
        <f t="shared" si="14"/>
        <v>N/A</v>
      </c>
      <c r="O47" s="68">
        <v>38</v>
      </c>
      <c r="P47" s="68">
        <v>11</v>
      </c>
      <c r="Q47" s="17">
        <f t="shared" si="4"/>
        <v>3.4545454545454546</v>
      </c>
      <c r="R47" s="69">
        <f t="shared" si="27"/>
        <v>0</v>
      </c>
      <c r="S47" s="68">
        <v>35</v>
      </c>
      <c r="T47" s="68">
        <v>18</v>
      </c>
      <c r="U47" s="17">
        <f t="shared" si="15"/>
        <v>1.9444444444444444</v>
      </c>
      <c r="V47" s="69">
        <f t="shared" si="5"/>
        <v>0</v>
      </c>
      <c r="W47" s="68">
        <v>36</v>
      </c>
      <c r="X47" s="68">
        <v>28</v>
      </c>
      <c r="Y47" s="17">
        <f t="shared" si="35"/>
        <v>1.2857142857142858</v>
      </c>
      <c r="Z47" s="69">
        <f t="shared" si="6"/>
        <v>0</v>
      </c>
      <c r="AA47" s="68">
        <v>31</v>
      </c>
      <c r="AB47" s="68">
        <v>33</v>
      </c>
      <c r="AC47" s="17">
        <f t="shared" si="36"/>
        <v>0.9393939393939394</v>
      </c>
      <c r="AD47" s="69">
        <f t="shared" si="7"/>
        <v>0</v>
      </c>
      <c r="AE47" s="162">
        <v>38</v>
      </c>
      <c r="AF47" s="68">
        <v>51</v>
      </c>
      <c r="AG47" s="17">
        <f t="shared" si="8"/>
        <v>0.7450980392156863</v>
      </c>
      <c r="AH47" s="69">
        <f t="shared" si="9"/>
        <v>0</v>
      </c>
      <c r="AI47" s="98"/>
      <c r="AJ47" s="98"/>
      <c r="AK47" s="329"/>
      <c r="AL47" s="155"/>
      <c r="AM47" s="94"/>
      <c r="AN47" s="51"/>
      <c r="AO47" s="52"/>
      <c r="AP47" s="52"/>
      <c r="AQ47" s="52"/>
      <c r="AR47" s="156"/>
      <c r="AS47" s="53" t="str">
        <f t="shared" si="37"/>
        <v>N/A</v>
      </c>
      <c r="AT47" s="54"/>
      <c r="AU47" s="52"/>
      <c r="AV47" s="52"/>
      <c r="AW47" s="52"/>
      <c r="AX47" s="53" t="str">
        <f t="shared" si="26"/>
        <v>N/A</v>
      </c>
      <c r="AZ47" s="38">
        <v>34</v>
      </c>
    </row>
    <row r="48" spans="1:52" ht="12.75">
      <c r="A48" s="74"/>
      <c r="B48" s="299" t="s">
        <v>49</v>
      </c>
      <c r="C48" s="22" t="s">
        <v>438</v>
      </c>
      <c r="D48" s="22">
        <v>5</v>
      </c>
      <c r="E48" s="21"/>
      <c r="F48" s="349" t="s">
        <v>50</v>
      </c>
      <c r="G48" s="21">
        <v>90</v>
      </c>
      <c r="H48" s="21">
        <v>22</v>
      </c>
      <c r="I48" s="21">
        <f t="shared" si="2"/>
        <v>84</v>
      </c>
      <c r="J48" s="154">
        <v>67</v>
      </c>
      <c r="K48" s="154">
        <v>17</v>
      </c>
      <c r="L48" s="154"/>
      <c r="M48" s="17">
        <f t="shared" si="43"/>
        <v>3.9411764705882355</v>
      </c>
      <c r="N48" s="344" t="str">
        <f t="shared" si="14"/>
        <v>N/A</v>
      </c>
      <c r="O48" s="68">
        <v>38</v>
      </c>
      <c r="P48" s="68">
        <v>11</v>
      </c>
      <c r="Q48" s="17">
        <f t="shared" si="4"/>
        <v>3.4545454545454546</v>
      </c>
      <c r="R48" s="69">
        <f t="shared" si="27"/>
        <v>13.614973262032086</v>
      </c>
      <c r="S48" s="68">
        <v>35</v>
      </c>
      <c r="T48" s="68">
        <v>18</v>
      </c>
      <c r="U48" s="17">
        <f t="shared" si="15"/>
        <v>1.9444444444444444</v>
      </c>
      <c r="V48" s="69">
        <f aca="true" t="shared" si="44" ref="V48:V111">U48*$M48</f>
        <v>7.663398692810458</v>
      </c>
      <c r="W48" s="68">
        <v>36</v>
      </c>
      <c r="X48" s="68">
        <v>28</v>
      </c>
      <c r="Y48" s="17">
        <f t="shared" si="35"/>
        <v>1.2857142857142858</v>
      </c>
      <c r="Z48" s="69">
        <f aca="true" t="shared" si="45" ref="Z48:Z111">Y48*$M48</f>
        <v>5.067226890756303</v>
      </c>
      <c r="AA48" s="68">
        <v>30</v>
      </c>
      <c r="AB48" s="68">
        <v>33</v>
      </c>
      <c r="AC48" s="17">
        <f t="shared" si="36"/>
        <v>0.9090909090909091</v>
      </c>
      <c r="AD48" s="69">
        <f aca="true" t="shared" si="46" ref="AD48:AD125">AC48*$M48</f>
        <v>3.5828877005347595</v>
      </c>
      <c r="AE48" s="68">
        <v>38</v>
      </c>
      <c r="AF48" s="68">
        <v>51</v>
      </c>
      <c r="AG48" s="17">
        <f t="shared" si="8"/>
        <v>0.7450980392156863</v>
      </c>
      <c r="AH48" s="69">
        <f aca="true" t="shared" si="47" ref="AH48:AH125">AG48*$M48</f>
        <v>2.9365628604382934</v>
      </c>
      <c r="AI48" s="98"/>
      <c r="AJ48" s="98"/>
      <c r="AK48" s="329"/>
      <c r="AL48" s="155"/>
      <c r="AM48" s="94"/>
      <c r="AN48" s="51">
        <f aca="true" t="shared" si="48" ref="AN48:AN125">($AO$4/(Q48*$M48))*$AW$4/(12*5280)*60</f>
        <v>32.20855826539752</v>
      </c>
      <c r="AO48" s="52">
        <f aca="true" t="shared" si="49" ref="AO48:AO125">($AO$4/(U48*$M48))*$AW$4/(12*5280)*60</f>
        <v>57.222477541641304</v>
      </c>
      <c r="AP48" s="52">
        <f aca="true" t="shared" si="50" ref="AP48:AP125">($AO$4/(Y48*$M48))*$AW$4/(12*5280)*60</f>
        <v>86.54016665248221</v>
      </c>
      <c r="AQ48" s="52">
        <f aca="true" t="shared" si="51" ref="AQ48:AQ125">($AO$4/(AC48*$M48))*$AW$4/(12*5280)*60</f>
        <v>122.39252140851056</v>
      </c>
      <c r="AR48" s="156">
        <f aca="true" t="shared" si="52" ref="AR48:AR125">IF(AG48&lt;&gt;0,($AO$4/(AG48*$M48))*$AW$4/(12*5280)*60,"N/A")</f>
        <v>149.33058832138846</v>
      </c>
      <c r="AS48" s="53" t="str">
        <f t="shared" si="37"/>
        <v>N/A</v>
      </c>
      <c r="AT48" s="54">
        <f t="shared" si="22"/>
        <v>25.013919276243783</v>
      </c>
      <c r="AU48" s="52">
        <f t="shared" si="23"/>
        <v>29.31768911084091</v>
      </c>
      <c r="AV48" s="52">
        <f t="shared" si="24"/>
        <v>35.85235475602835</v>
      </c>
      <c r="AW48" s="52">
        <f t="shared" si="25"/>
        <v>26.9380669128779</v>
      </c>
      <c r="AX48" s="53" t="str">
        <f t="shared" si="26"/>
        <v>N/A</v>
      </c>
      <c r="AZ48" s="38">
        <v>35</v>
      </c>
    </row>
    <row r="49" spans="1:52" ht="12.75">
      <c r="A49" s="74"/>
      <c r="B49" s="298" t="s">
        <v>516</v>
      </c>
      <c r="C49" s="22"/>
      <c r="D49" s="22">
        <v>4</v>
      </c>
      <c r="E49" s="21"/>
      <c r="F49" s="348" t="s">
        <v>590</v>
      </c>
      <c r="G49" s="21"/>
      <c r="H49" s="21"/>
      <c r="I49" s="21">
        <f t="shared" si="2"/>
        <v>79</v>
      </c>
      <c r="J49" s="154">
        <v>64</v>
      </c>
      <c r="K49" s="154">
        <v>15</v>
      </c>
      <c r="L49" s="154"/>
      <c r="M49" s="17">
        <f t="shared" si="43"/>
        <v>4.266666666666667</v>
      </c>
      <c r="N49" s="344" t="str">
        <f t="shared" si="14"/>
        <v>N/A</v>
      </c>
      <c r="O49" s="68">
        <v>38</v>
      </c>
      <c r="P49" s="68">
        <v>11</v>
      </c>
      <c r="Q49" s="17">
        <f t="shared" si="4"/>
        <v>3.4545454545454546</v>
      </c>
      <c r="R49" s="69">
        <f t="shared" si="27"/>
        <v>14.73939393939394</v>
      </c>
      <c r="S49" s="68">
        <v>47</v>
      </c>
      <c r="T49" s="68">
        <v>24</v>
      </c>
      <c r="U49" s="17">
        <f t="shared" si="15"/>
        <v>1.9583333333333333</v>
      </c>
      <c r="V49" s="69">
        <f t="shared" si="44"/>
        <v>8.355555555555554</v>
      </c>
      <c r="W49" s="68">
        <v>45</v>
      </c>
      <c r="X49" s="68">
        <v>36</v>
      </c>
      <c r="Y49" s="17">
        <f t="shared" si="35"/>
        <v>1.25</v>
      </c>
      <c r="Z49" s="69">
        <f t="shared" si="45"/>
        <v>5.333333333333333</v>
      </c>
      <c r="AA49" s="68">
        <v>41</v>
      </c>
      <c r="AB49" s="68">
        <v>46</v>
      </c>
      <c r="AC49" s="17">
        <f t="shared" si="36"/>
        <v>0.8913043478260869</v>
      </c>
      <c r="AD49" s="69">
        <f t="shared" si="46"/>
        <v>3.8028985507246373</v>
      </c>
      <c r="AE49" s="68"/>
      <c r="AF49" s="68"/>
      <c r="AG49" s="17"/>
      <c r="AH49" s="69"/>
      <c r="AI49" s="98"/>
      <c r="AJ49" s="98"/>
      <c r="AK49" s="329"/>
      <c r="AL49" s="155"/>
      <c r="AM49" s="94"/>
      <c r="AN49" s="51">
        <f t="shared" si="48"/>
        <v>29.75147155948943</v>
      </c>
      <c r="AO49" s="52">
        <f t="shared" si="49"/>
        <v>52.48228638733921</v>
      </c>
      <c r="AP49" s="52">
        <f t="shared" si="50"/>
        <v>82.22224867349807</v>
      </c>
      <c r="AQ49" s="52">
        <f t="shared" si="51"/>
        <v>115.31169021283267</v>
      </c>
      <c r="AR49" s="156" t="str">
        <f>IF(AG49&lt;&gt;0,($AO$4/(AG49*$M49))*$AW$4/(12*5280)*60,"N/A")</f>
        <v>N/A</v>
      </c>
      <c r="AS49" s="53" t="str">
        <f t="shared" si="37"/>
        <v>N/A</v>
      </c>
      <c r="AT49" s="54">
        <f t="shared" si="22"/>
        <v>22.730814827849777</v>
      </c>
      <c r="AU49" s="52">
        <f t="shared" si="23"/>
        <v>29.739962286158864</v>
      </c>
      <c r="AV49" s="52">
        <f t="shared" si="24"/>
        <v>33.0894415393346</v>
      </c>
      <c r="AW49" s="52"/>
      <c r="AX49" s="53"/>
      <c r="AZ49" s="38">
        <v>36</v>
      </c>
    </row>
    <row r="50" spans="1:52" ht="12.75">
      <c r="A50" s="74"/>
      <c r="B50" s="298" t="s">
        <v>527</v>
      </c>
      <c r="C50" s="22"/>
      <c r="D50" s="22">
        <v>4</v>
      </c>
      <c r="E50" s="21"/>
      <c r="F50" s="348" t="s">
        <v>534</v>
      </c>
      <c r="G50" s="21">
        <v>90</v>
      </c>
      <c r="H50" s="21">
        <v>22</v>
      </c>
      <c r="I50" s="21">
        <f t="shared" si="2"/>
        <v>81</v>
      </c>
      <c r="J50" s="154">
        <v>65</v>
      </c>
      <c r="K50" s="154">
        <v>16</v>
      </c>
      <c r="L50" s="154"/>
      <c r="M50" s="17">
        <f t="shared" si="43"/>
        <v>4.0625</v>
      </c>
      <c r="N50" s="344" t="str">
        <f t="shared" si="14"/>
        <v>N/A</v>
      </c>
      <c r="O50" s="68">
        <v>38</v>
      </c>
      <c r="P50" s="68">
        <v>11</v>
      </c>
      <c r="Q50" s="17">
        <f>O50/P50</f>
        <v>3.4545454545454546</v>
      </c>
      <c r="R50" s="69">
        <f t="shared" si="27"/>
        <v>14.03409090909091</v>
      </c>
      <c r="S50" s="68">
        <v>47</v>
      </c>
      <c r="T50" s="68">
        <v>24</v>
      </c>
      <c r="U50" s="17">
        <f>S50/T50</f>
        <v>1.9583333333333333</v>
      </c>
      <c r="V50" s="69">
        <f t="shared" si="44"/>
        <v>7.955729166666666</v>
      </c>
      <c r="W50" s="68">
        <v>45</v>
      </c>
      <c r="X50" s="68">
        <v>36</v>
      </c>
      <c r="Y50" s="17">
        <f>W50/X50</f>
        <v>1.25</v>
      </c>
      <c r="Z50" s="69">
        <f t="shared" si="45"/>
        <v>5.078125</v>
      </c>
      <c r="AA50" s="68">
        <v>41</v>
      </c>
      <c r="AB50" s="68">
        <v>46</v>
      </c>
      <c r="AC50" s="17">
        <f>AA50/AB50</f>
        <v>0.8913043478260869</v>
      </c>
      <c r="AD50" s="69">
        <f t="shared" si="46"/>
        <v>3.620923913043478</v>
      </c>
      <c r="AE50" s="68"/>
      <c r="AF50" s="68"/>
      <c r="AG50" s="17"/>
      <c r="AH50" s="69"/>
      <c r="AI50" s="98"/>
      <c r="AJ50" s="98"/>
      <c r="AK50" s="329"/>
      <c r="AL50" s="155"/>
      <c r="AM50" s="94"/>
      <c r="AN50" s="51">
        <f>($AO$4/(Q50*$M50))*$AW$4/(12*5280)*60</f>
        <v>31.24667371991505</v>
      </c>
      <c r="AO50" s="52">
        <f>($AO$4/(U50*$M50))*$AW$4/(12*5280)*60</f>
        <v>55.119857703215736</v>
      </c>
      <c r="AP50" s="52">
        <f>($AO$4/(Y50*$M50))*$AW$4/(12*5280)*60</f>
        <v>86.35444373503798</v>
      </c>
      <c r="AQ50" s="52">
        <f>($AO$4/(AC50*$M50))*$AW$4/(12*5280)*60</f>
        <v>121.10684182352888</v>
      </c>
      <c r="AR50" s="156" t="str">
        <f>IF(AG50&lt;&gt;0,($AO$4/(AG50*$M50))*$AW$4/(12*5280)*60,"N/A")</f>
        <v>N/A</v>
      </c>
      <c r="AS50" s="53" t="str">
        <f t="shared" si="37"/>
        <v>N/A</v>
      </c>
      <c r="AT50" s="54">
        <f aca="true" t="shared" si="53" ref="AT50:AV52">AO50-AN50</f>
        <v>23.873183983300684</v>
      </c>
      <c r="AU50" s="52">
        <f t="shared" si="53"/>
        <v>31.23458603182224</v>
      </c>
      <c r="AV50" s="52">
        <f t="shared" si="53"/>
        <v>34.75239808849091</v>
      </c>
      <c r="AW50" s="52" t="str">
        <f>IF(AR50&lt;&gt;"N/A",AR50-AQ50,"N/A")</f>
        <v>N/A</v>
      </c>
      <c r="AX50" s="53" t="str">
        <f>IF(AS50&lt;&gt;"N/A",AS50-AR50,"N/A")</f>
        <v>N/A</v>
      </c>
      <c r="AZ50" s="38">
        <v>37</v>
      </c>
    </row>
    <row r="51" spans="1:52" ht="12.75">
      <c r="A51" s="74"/>
      <c r="B51" s="298" t="s">
        <v>529</v>
      </c>
      <c r="C51" s="22"/>
      <c r="D51" s="22">
        <v>4</v>
      </c>
      <c r="E51" s="21"/>
      <c r="F51" s="348" t="s">
        <v>535</v>
      </c>
      <c r="G51" s="21">
        <v>90</v>
      </c>
      <c r="H51" s="21">
        <v>22</v>
      </c>
      <c r="I51" s="21">
        <f t="shared" si="2"/>
        <v>78</v>
      </c>
      <c r="J51" s="154">
        <v>64</v>
      </c>
      <c r="K51" s="154">
        <v>14</v>
      </c>
      <c r="L51" s="154"/>
      <c r="M51" s="17">
        <f t="shared" si="43"/>
        <v>4.571428571428571</v>
      </c>
      <c r="N51" s="344" t="str">
        <f t="shared" si="14"/>
        <v>N/A</v>
      </c>
      <c r="O51" s="68">
        <v>38</v>
      </c>
      <c r="P51" s="68">
        <v>11</v>
      </c>
      <c r="Q51" s="17">
        <f>O51/P51</f>
        <v>3.4545454545454546</v>
      </c>
      <c r="R51" s="69">
        <f t="shared" si="27"/>
        <v>15.792207792207792</v>
      </c>
      <c r="S51" s="68">
        <v>47</v>
      </c>
      <c r="T51" s="68">
        <v>24</v>
      </c>
      <c r="U51" s="17">
        <f>S51/T51</f>
        <v>1.9583333333333333</v>
      </c>
      <c r="V51" s="69">
        <f t="shared" si="44"/>
        <v>8.95238095238095</v>
      </c>
      <c r="W51" s="68">
        <v>45</v>
      </c>
      <c r="X51" s="68">
        <v>36</v>
      </c>
      <c r="Y51" s="17">
        <f>W51/X51</f>
        <v>1.25</v>
      </c>
      <c r="Z51" s="69">
        <f t="shared" si="45"/>
        <v>5.7142857142857135</v>
      </c>
      <c r="AA51" s="68">
        <v>41</v>
      </c>
      <c r="AB51" s="68">
        <v>46</v>
      </c>
      <c r="AC51" s="17">
        <f>AA51/AB51</f>
        <v>0.8913043478260869</v>
      </c>
      <c r="AD51" s="69">
        <f t="shared" si="46"/>
        <v>4.074534161490683</v>
      </c>
      <c r="AE51" s="68"/>
      <c r="AF51" s="68"/>
      <c r="AG51" s="17"/>
      <c r="AH51" s="69"/>
      <c r="AI51" s="98"/>
      <c r="AJ51" s="98"/>
      <c r="AK51" s="329"/>
      <c r="AL51" s="155"/>
      <c r="AM51" s="94"/>
      <c r="AN51" s="51">
        <f>($AO$4/(Q51*$M51))*$AW$4/(12*5280)*60</f>
        <v>27.76804012219014</v>
      </c>
      <c r="AO51" s="52">
        <f>($AO$4/(U51*$M51))*$AW$4/(12*5280)*60</f>
        <v>48.98346729484994</v>
      </c>
      <c r="AP51" s="52">
        <f>($AO$4/(Y51*$M51))*$AW$4/(12*5280)*60</f>
        <v>76.74076542859822</v>
      </c>
      <c r="AQ51" s="52">
        <f>($AO$4/(AC51*$M51))*$AW$4/(12*5280)*60</f>
        <v>107.62424419864384</v>
      </c>
      <c r="AR51" s="156" t="str">
        <f>IF(AG51&lt;&gt;0,($AO$4/(AG51*$M51))*$AW$4/(12*5280)*60,"N/A")</f>
        <v>N/A</v>
      </c>
      <c r="AS51" s="53" t="str">
        <f t="shared" si="37"/>
        <v>N/A</v>
      </c>
      <c r="AT51" s="54">
        <f t="shared" si="53"/>
        <v>21.215427172659798</v>
      </c>
      <c r="AU51" s="52">
        <f t="shared" si="53"/>
        <v>27.757298133748286</v>
      </c>
      <c r="AV51" s="52">
        <f t="shared" si="53"/>
        <v>30.883478770045613</v>
      </c>
      <c r="AW51" s="52" t="str">
        <f>IF(AR51&lt;&gt;"N/A",AR51-AQ51,"N/A")</f>
        <v>N/A</v>
      </c>
      <c r="AX51" s="53" t="str">
        <f>IF(AS51&lt;&gt;"N/A",AS51-AR51,"N/A")</f>
        <v>N/A</v>
      </c>
      <c r="AZ51" s="38">
        <v>38</v>
      </c>
    </row>
    <row r="52" spans="1:52" ht="12.75">
      <c r="A52" s="74"/>
      <c r="B52" s="298" t="s">
        <v>591</v>
      </c>
      <c r="C52" s="22"/>
      <c r="D52" s="22">
        <v>4</v>
      </c>
      <c r="E52" s="21"/>
      <c r="F52" s="348" t="s">
        <v>592</v>
      </c>
      <c r="G52" s="21"/>
      <c r="H52" s="21"/>
      <c r="I52" s="21">
        <f t="shared" si="2"/>
        <v>79</v>
      </c>
      <c r="J52" s="154">
        <v>64</v>
      </c>
      <c r="K52" s="154">
        <v>15</v>
      </c>
      <c r="L52" s="154"/>
      <c r="M52" s="17">
        <f t="shared" si="43"/>
        <v>4.266666666666667</v>
      </c>
      <c r="N52" s="344" t="str">
        <f t="shared" si="14"/>
        <v>N/A</v>
      </c>
      <c r="O52" s="68">
        <v>38</v>
      </c>
      <c r="P52" s="68">
        <v>11</v>
      </c>
      <c r="Q52" s="17">
        <f>O52/P52</f>
        <v>3.4545454545454546</v>
      </c>
      <c r="R52" s="69">
        <f t="shared" si="27"/>
        <v>14.73939393939394</v>
      </c>
      <c r="S52" s="68">
        <v>47</v>
      </c>
      <c r="T52" s="68">
        <v>24</v>
      </c>
      <c r="U52" s="17">
        <f>S52/T52</f>
        <v>1.9583333333333333</v>
      </c>
      <c r="V52" s="69">
        <f>U52*$M52</f>
        <v>8.355555555555554</v>
      </c>
      <c r="W52" s="68">
        <v>45</v>
      </c>
      <c r="X52" s="68">
        <v>36</v>
      </c>
      <c r="Y52" s="17">
        <f>W52/X52</f>
        <v>1.25</v>
      </c>
      <c r="Z52" s="69">
        <f>Y52*$M52</f>
        <v>5.333333333333333</v>
      </c>
      <c r="AA52" s="68">
        <v>41</v>
      </c>
      <c r="AB52" s="68">
        <v>46</v>
      </c>
      <c r="AC52" s="17">
        <f>AA52/AB52</f>
        <v>0.8913043478260869</v>
      </c>
      <c r="AD52" s="69">
        <f>AC52*$M52</f>
        <v>3.8028985507246373</v>
      </c>
      <c r="AE52" s="68"/>
      <c r="AF52" s="68"/>
      <c r="AG52" s="17"/>
      <c r="AH52" s="69"/>
      <c r="AI52" s="98"/>
      <c r="AJ52" s="98"/>
      <c r="AK52" s="329"/>
      <c r="AL52" s="155"/>
      <c r="AM52" s="94"/>
      <c r="AN52" s="51">
        <f>($AO$4/(Q52*$M52))*$AW$4/(12*5280)*60</f>
        <v>29.75147155948943</v>
      </c>
      <c r="AO52" s="52">
        <f>($AO$4/(U52*$M52))*$AW$4/(12*5280)*60</f>
        <v>52.48228638733921</v>
      </c>
      <c r="AP52" s="52">
        <f>($AO$4/(Y52*$M52))*$AW$4/(12*5280)*60</f>
        <v>82.22224867349807</v>
      </c>
      <c r="AQ52" s="52">
        <f>($AO$4/(AC52*$M52))*$AW$4/(12*5280)*60</f>
        <v>115.31169021283267</v>
      </c>
      <c r="AR52" s="156" t="str">
        <f>IF(AG52&lt;&gt;0,($AO$4/(AG52*$M52))*$AW$4/(12*5280)*60,"N/A")</f>
        <v>N/A</v>
      </c>
      <c r="AS52" s="53" t="str">
        <f t="shared" si="37"/>
        <v>N/A</v>
      </c>
      <c r="AT52" s="54">
        <f t="shared" si="53"/>
        <v>22.730814827849777</v>
      </c>
      <c r="AU52" s="52">
        <f t="shared" si="53"/>
        <v>29.739962286158864</v>
      </c>
      <c r="AV52" s="52">
        <f t="shared" si="53"/>
        <v>33.0894415393346</v>
      </c>
      <c r="AW52" s="52"/>
      <c r="AX52" s="53"/>
      <c r="AZ52" s="38">
        <v>39</v>
      </c>
    </row>
    <row r="53" spans="2:52" ht="12.75">
      <c r="B53" s="299" t="s">
        <v>51</v>
      </c>
      <c r="C53" s="21"/>
      <c r="D53" s="21">
        <v>5</v>
      </c>
      <c r="E53" s="22" t="s">
        <v>102</v>
      </c>
      <c r="F53" s="348" t="s">
        <v>557</v>
      </c>
      <c r="G53" s="21">
        <v>100</v>
      </c>
      <c r="H53" s="21">
        <v>24</v>
      </c>
      <c r="I53" s="21">
        <f t="shared" si="2"/>
        <v>84</v>
      </c>
      <c r="J53" s="154">
        <v>66</v>
      </c>
      <c r="K53" s="154">
        <v>18</v>
      </c>
      <c r="L53" s="154"/>
      <c r="M53" s="17">
        <f t="shared" si="43"/>
        <v>3.6666666666666665</v>
      </c>
      <c r="N53" s="344" t="str">
        <f t="shared" si="14"/>
        <v>N/A</v>
      </c>
      <c r="O53" s="68">
        <v>38</v>
      </c>
      <c r="P53" s="68">
        <v>11</v>
      </c>
      <c r="Q53" s="17">
        <f t="shared" si="4"/>
        <v>3.4545454545454546</v>
      </c>
      <c r="R53" s="69">
        <f t="shared" si="27"/>
        <v>12.666666666666666</v>
      </c>
      <c r="S53" s="68">
        <v>35</v>
      </c>
      <c r="T53" s="68">
        <v>18</v>
      </c>
      <c r="U53" s="17">
        <f t="shared" si="15"/>
        <v>1.9444444444444444</v>
      </c>
      <c r="V53" s="69">
        <f t="shared" si="44"/>
        <v>7.129629629629629</v>
      </c>
      <c r="W53" s="68">
        <v>36</v>
      </c>
      <c r="X53" s="68">
        <v>28</v>
      </c>
      <c r="Y53" s="17">
        <f t="shared" si="35"/>
        <v>1.2857142857142858</v>
      </c>
      <c r="Z53" s="69">
        <f t="shared" si="45"/>
        <v>4.714285714285714</v>
      </c>
      <c r="AA53" s="68">
        <v>31</v>
      </c>
      <c r="AB53" s="68">
        <v>32</v>
      </c>
      <c r="AC53" s="17">
        <f t="shared" si="36"/>
        <v>0.96875</v>
      </c>
      <c r="AD53" s="69">
        <f t="shared" si="46"/>
        <v>3.552083333333333</v>
      </c>
      <c r="AE53" s="68">
        <v>33</v>
      </c>
      <c r="AF53" s="68">
        <v>41</v>
      </c>
      <c r="AG53" s="17">
        <f t="shared" si="8"/>
        <v>0.8048780487804879</v>
      </c>
      <c r="AH53" s="69">
        <f t="shared" si="47"/>
        <v>2.951219512195122</v>
      </c>
      <c r="AI53" s="98"/>
      <c r="AJ53" s="98"/>
      <c r="AK53" s="329"/>
      <c r="AL53" s="155"/>
      <c r="AM53" s="94"/>
      <c r="AN53" s="51">
        <f t="shared" si="48"/>
        <v>34.61989417831498</v>
      </c>
      <c r="AO53" s="52">
        <f t="shared" si="49"/>
        <v>61.506513293421946</v>
      </c>
      <c r="AP53" s="52">
        <f t="shared" si="50"/>
        <v>93.01910961042206</v>
      </c>
      <c r="AQ53" s="52">
        <f t="shared" si="51"/>
        <v>123.45393349217308</v>
      </c>
      <c r="AR53" s="156">
        <f t="shared" si="52"/>
        <v>148.5889672997651</v>
      </c>
      <c r="AS53" s="53" t="str">
        <f t="shared" si="37"/>
        <v>N/A</v>
      </c>
      <c r="AT53" s="54">
        <f t="shared" si="22"/>
        <v>26.886619115106967</v>
      </c>
      <c r="AU53" s="52">
        <f t="shared" si="23"/>
        <v>31.512596317000117</v>
      </c>
      <c r="AV53" s="52">
        <f t="shared" si="24"/>
        <v>30.434823881751015</v>
      </c>
      <c r="AW53" s="52">
        <f t="shared" si="25"/>
        <v>25.135033807592023</v>
      </c>
      <c r="AX53" s="53" t="str">
        <f t="shared" si="26"/>
        <v>N/A</v>
      </c>
      <c r="AZ53" s="38">
        <v>40</v>
      </c>
    </row>
    <row r="54" spans="1:52" ht="12.75">
      <c r="A54" s="74"/>
      <c r="B54" s="298" t="s">
        <v>52</v>
      </c>
      <c r="C54" s="22" t="s">
        <v>443</v>
      </c>
      <c r="D54" s="22">
        <v>5</v>
      </c>
      <c r="E54" s="22"/>
      <c r="F54" s="348" t="s">
        <v>53</v>
      </c>
      <c r="G54" s="22">
        <v>100</v>
      </c>
      <c r="H54" s="22">
        <v>24</v>
      </c>
      <c r="I54" s="21">
        <f t="shared" si="2"/>
        <v>84</v>
      </c>
      <c r="J54" s="68">
        <v>66</v>
      </c>
      <c r="K54" s="68">
        <v>18</v>
      </c>
      <c r="L54" s="68"/>
      <c r="M54" s="17">
        <f t="shared" si="43"/>
        <v>3.6666666666666665</v>
      </c>
      <c r="N54" s="344" t="str">
        <f t="shared" si="14"/>
        <v>N/A</v>
      </c>
      <c r="O54" s="68">
        <v>38</v>
      </c>
      <c r="P54" s="68">
        <v>11</v>
      </c>
      <c r="Q54" s="17">
        <f t="shared" si="4"/>
        <v>3.4545454545454546</v>
      </c>
      <c r="R54" s="69">
        <f t="shared" si="27"/>
        <v>12.666666666666666</v>
      </c>
      <c r="S54" s="68">
        <v>35</v>
      </c>
      <c r="T54" s="68">
        <v>18</v>
      </c>
      <c r="U54" s="17">
        <f t="shared" si="15"/>
        <v>1.9444444444444444</v>
      </c>
      <c r="V54" s="69">
        <f t="shared" si="44"/>
        <v>7.129629629629629</v>
      </c>
      <c r="W54" s="68">
        <v>37</v>
      </c>
      <c r="X54" s="68">
        <v>27</v>
      </c>
      <c r="Y54" s="17">
        <f t="shared" si="35"/>
        <v>1.3703703703703705</v>
      </c>
      <c r="Z54" s="69">
        <f t="shared" si="45"/>
        <v>5.0246913580246915</v>
      </c>
      <c r="AA54" s="68">
        <v>32</v>
      </c>
      <c r="AB54" s="68">
        <v>31</v>
      </c>
      <c r="AC54" s="17">
        <f t="shared" si="36"/>
        <v>1.032258064516129</v>
      </c>
      <c r="AD54" s="69">
        <f t="shared" si="46"/>
        <v>3.7849462365591395</v>
      </c>
      <c r="AE54" s="68">
        <v>38</v>
      </c>
      <c r="AF54" s="68">
        <v>51</v>
      </c>
      <c r="AG54" s="17">
        <f t="shared" si="8"/>
        <v>0.7450980392156863</v>
      </c>
      <c r="AH54" s="69">
        <f t="shared" si="47"/>
        <v>2.7320261437908497</v>
      </c>
      <c r="AI54" s="98"/>
      <c r="AJ54" s="98"/>
      <c r="AK54" s="329"/>
      <c r="AL54" s="155"/>
      <c r="AM54" s="94"/>
      <c r="AN54" s="51">
        <f t="shared" si="48"/>
        <v>34.61989417831498</v>
      </c>
      <c r="AO54" s="52">
        <f t="shared" si="49"/>
        <v>61.506513293421946</v>
      </c>
      <c r="AP54" s="52">
        <f t="shared" si="50"/>
        <v>87.27275534877437</v>
      </c>
      <c r="AQ54" s="52">
        <f t="shared" si="51"/>
        <v>115.8586231308382</v>
      </c>
      <c r="AR54" s="156">
        <f t="shared" si="52"/>
        <v>160.5104184630967</v>
      </c>
      <c r="AS54" s="53" t="str">
        <f t="shared" si="37"/>
        <v>N/A</v>
      </c>
      <c r="AT54" s="54">
        <f t="shared" si="22"/>
        <v>26.886619115106967</v>
      </c>
      <c r="AU54" s="52">
        <f t="shared" si="23"/>
        <v>25.76624205535242</v>
      </c>
      <c r="AV54" s="52">
        <f t="shared" si="24"/>
        <v>28.58586778206383</v>
      </c>
      <c r="AW54" s="52">
        <f t="shared" si="25"/>
        <v>44.6517953322585</v>
      </c>
      <c r="AX54" s="53" t="str">
        <f t="shared" si="26"/>
        <v>N/A</v>
      </c>
      <c r="AZ54" s="38">
        <v>41</v>
      </c>
    </row>
    <row r="55" spans="1:52" ht="12.75">
      <c r="A55" s="74"/>
      <c r="B55" s="299" t="s">
        <v>536</v>
      </c>
      <c r="C55" s="22" t="s">
        <v>439</v>
      </c>
      <c r="D55" s="22">
        <v>5</v>
      </c>
      <c r="E55" s="21"/>
      <c r="F55" s="348" t="s">
        <v>538</v>
      </c>
      <c r="G55" s="22">
        <v>90</v>
      </c>
      <c r="H55" s="22">
        <v>22</v>
      </c>
      <c r="I55" s="21">
        <f t="shared" si="2"/>
        <v>84</v>
      </c>
      <c r="J55" s="68">
        <v>67</v>
      </c>
      <c r="K55" s="68">
        <v>17</v>
      </c>
      <c r="L55" s="68"/>
      <c r="M55" s="17">
        <f t="shared" si="43"/>
        <v>3.9411764705882355</v>
      </c>
      <c r="N55" s="344" t="str">
        <f t="shared" si="14"/>
        <v>N/A</v>
      </c>
      <c r="O55" s="68">
        <v>38</v>
      </c>
      <c r="P55" s="68">
        <v>11</v>
      </c>
      <c r="Q55" s="17">
        <f t="shared" si="4"/>
        <v>3.4545454545454546</v>
      </c>
      <c r="R55" s="69">
        <f t="shared" si="27"/>
        <v>13.614973262032086</v>
      </c>
      <c r="S55" s="68">
        <v>35</v>
      </c>
      <c r="T55" s="68">
        <v>18</v>
      </c>
      <c r="U55" s="17">
        <f t="shared" si="15"/>
        <v>1.9444444444444444</v>
      </c>
      <c r="V55" s="69">
        <f t="shared" si="44"/>
        <v>7.663398692810458</v>
      </c>
      <c r="W55" s="68">
        <v>37</v>
      </c>
      <c r="X55" s="68">
        <v>27</v>
      </c>
      <c r="Y55" s="17">
        <f t="shared" si="35"/>
        <v>1.3703703703703705</v>
      </c>
      <c r="Z55" s="69">
        <f t="shared" si="45"/>
        <v>5.40087145969499</v>
      </c>
      <c r="AA55" s="68">
        <v>32</v>
      </c>
      <c r="AB55" s="68">
        <v>31</v>
      </c>
      <c r="AC55" s="17">
        <f t="shared" si="36"/>
        <v>1.032258064516129</v>
      </c>
      <c r="AD55" s="69">
        <f t="shared" si="46"/>
        <v>4.06831119544592</v>
      </c>
      <c r="AE55" s="68">
        <v>38</v>
      </c>
      <c r="AF55" s="68">
        <v>51</v>
      </c>
      <c r="AG55" s="17">
        <f t="shared" si="8"/>
        <v>0.7450980392156863</v>
      </c>
      <c r="AH55" s="69">
        <f t="shared" si="47"/>
        <v>2.9365628604382934</v>
      </c>
      <c r="AI55" s="98"/>
      <c r="AJ55" s="98"/>
      <c r="AK55" s="329"/>
      <c r="AL55" s="155"/>
      <c r="AM55" s="94"/>
      <c r="AN55" s="51">
        <f t="shared" si="48"/>
        <v>32.20855826539752</v>
      </c>
      <c r="AO55" s="52">
        <f t="shared" si="49"/>
        <v>57.222477541641304</v>
      </c>
      <c r="AP55" s="52">
        <f t="shared" si="50"/>
        <v>81.19405597124778</v>
      </c>
      <c r="AQ55" s="52">
        <f t="shared" si="51"/>
        <v>107.78886828590419</v>
      </c>
      <c r="AR55" s="156">
        <f t="shared" si="52"/>
        <v>149.33058832138846</v>
      </c>
      <c r="AS55" s="53" t="str">
        <f t="shared" si="37"/>
        <v>N/A</v>
      </c>
      <c r="AT55" s="54">
        <f t="shared" si="22"/>
        <v>25.013919276243783</v>
      </c>
      <c r="AU55" s="52">
        <f t="shared" si="23"/>
        <v>23.971578429606474</v>
      </c>
      <c r="AV55" s="52">
        <f t="shared" si="24"/>
        <v>26.59481231465641</v>
      </c>
      <c r="AW55" s="52">
        <f t="shared" si="25"/>
        <v>41.541720035484275</v>
      </c>
      <c r="AX55" s="53" t="str">
        <f t="shared" si="26"/>
        <v>N/A</v>
      </c>
      <c r="AZ55" s="38">
        <v>42</v>
      </c>
    </row>
    <row r="56" spans="2:52" ht="12.75">
      <c r="B56" s="298" t="s">
        <v>54</v>
      </c>
      <c r="C56" s="22"/>
      <c r="D56" s="21">
        <v>5</v>
      </c>
      <c r="E56" s="22"/>
      <c r="F56" s="348" t="s">
        <v>558</v>
      </c>
      <c r="G56" s="22">
        <v>100</v>
      </c>
      <c r="H56" s="22">
        <v>24</v>
      </c>
      <c r="I56" s="21">
        <f t="shared" si="2"/>
        <v>84</v>
      </c>
      <c r="J56" s="68">
        <v>66</v>
      </c>
      <c r="K56" s="68">
        <v>18</v>
      </c>
      <c r="L56" s="68"/>
      <c r="M56" s="17">
        <f aca="true" t="shared" si="54" ref="M56:M89">J56/K56</f>
        <v>3.6666666666666665</v>
      </c>
      <c r="N56" s="344" t="str">
        <f t="shared" si="14"/>
        <v>N/A</v>
      </c>
      <c r="O56" s="68">
        <v>38</v>
      </c>
      <c r="P56" s="68">
        <v>11</v>
      </c>
      <c r="Q56" s="17">
        <f t="shared" si="4"/>
        <v>3.4545454545454546</v>
      </c>
      <c r="R56" s="69">
        <f t="shared" si="27"/>
        <v>12.666666666666666</v>
      </c>
      <c r="S56" s="68">
        <v>35</v>
      </c>
      <c r="T56" s="68">
        <v>18</v>
      </c>
      <c r="U56" s="17">
        <f t="shared" si="15"/>
        <v>1.9444444444444444</v>
      </c>
      <c r="V56" s="69">
        <f t="shared" si="44"/>
        <v>7.129629629629629</v>
      </c>
      <c r="W56" s="68">
        <v>37</v>
      </c>
      <c r="X56" s="68">
        <v>27</v>
      </c>
      <c r="Y56" s="17">
        <f>W56/X56</f>
        <v>1.3703703703703705</v>
      </c>
      <c r="Z56" s="69">
        <f t="shared" si="45"/>
        <v>5.0246913580246915</v>
      </c>
      <c r="AA56" s="68">
        <v>32</v>
      </c>
      <c r="AB56" s="68">
        <v>31</v>
      </c>
      <c r="AC56" s="17">
        <f aca="true" t="shared" si="55" ref="AC56:AC87">AA56/AB56</f>
        <v>1.032258064516129</v>
      </c>
      <c r="AD56" s="69">
        <f t="shared" si="46"/>
        <v>3.7849462365591395</v>
      </c>
      <c r="AE56" s="68">
        <v>34</v>
      </c>
      <c r="AF56" s="68">
        <v>40</v>
      </c>
      <c r="AG56" s="17">
        <f t="shared" si="8"/>
        <v>0.85</v>
      </c>
      <c r="AH56" s="69">
        <f t="shared" si="47"/>
        <v>3.1166666666666663</v>
      </c>
      <c r="AI56" s="98"/>
      <c r="AJ56" s="98"/>
      <c r="AK56" s="329"/>
      <c r="AL56" s="155"/>
      <c r="AM56" s="94"/>
      <c r="AN56" s="51">
        <f t="shared" si="48"/>
        <v>34.61989417831498</v>
      </c>
      <c r="AO56" s="52">
        <f t="shared" si="49"/>
        <v>61.506513293421946</v>
      </c>
      <c r="AP56" s="52">
        <f t="shared" si="50"/>
        <v>87.27275534877437</v>
      </c>
      <c r="AQ56" s="52">
        <f t="shared" si="51"/>
        <v>115.8586231308382</v>
      </c>
      <c r="AR56" s="156">
        <f t="shared" si="52"/>
        <v>140.70117420063843</v>
      </c>
      <c r="AS56" s="53" t="str">
        <f t="shared" si="37"/>
        <v>N/A</v>
      </c>
      <c r="AT56" s="54">
        <f t="shared" si="22"/>
        <v>26.886619115106967</v>
      </c>
      <c r="AU56" s="52">
        <f t="shared" si="23"/>
        <v>25.76624205535242</v>
      </c>
      <c r="AV56" s="52">
        <f t="shared" si="24"/>
        <v>28.58586778206383</v>
      </c>
      <c r="AW56" s="52">
        <f t="shared" si="25"/>
        <v>24.842551069800237</v>
      </c>
      <c r="AX56" s="53" t="str">
        <f t="shared" si="26"/>
        <v>N/A</v>
      </c>
      <c r="AZ56" s="38">
        <v>43</v>
      </c>
    </row>
    <row r="57" spans="2:52" ht="12.75">
      <c r="B57" s="65" t="s">
        <v>548</v>
      </c>
      <c r="C57" s="22"/>
      <c r="D57" s="21">
        <v>4</v>
      </c>
      <c r="E57" s="22">
        <v>84</v>
      </c>
      <c r="F57" s="348"/>
      <c r="G57" s="22"/>
      <c r="H57" s="22"/>
      <c r="I57" s="21">
        <f t="shared" si="2"/>
        <v>79</v>
      </c>
      <c r="J57" s="68">
        <v>64</v>
      </c>
      <c r="K57" s="68">
        <v>15</v>
      </c>
      <c r="L57" s="68"/>
      <c r="M57" s="17">
        <f t="shared" si="54"/>
        <v>4.266666666666667</v>
      </c>
      <c r="N57" s="344" t="str">
        <f t="shared" si="14"/>
        <v>N/A</v>
      </c>
      <c r="O57" s="68">
        <v>38</v>
      </c>
      <c r="P57" s="68">
        <v>11</v>
      </c>
      <c r="Q57" s="17">
        <f t="shared" si="4"/>
        <v>3.4545454545454546</v>
      </c>
      <c r="R57" s="69">
        <f t="shared" si="27"/>
        <v>14.73939393939394</v>
      </c>
      <c r="S57" s="68">
        <v>46</v>
      </c>
      <c r="T57" s="68">
        <v>25</v>
      </c>
      <c r="U57" s="17">
        <f t="shared" si="15"/>
        <v>1.84</v>
      </c>
      <c r="V57" s="69">
        <f t="shared" si="44"/>
        <v>7.850666666666667</v>
      </c>
      <c r="W57" s="68">
        <v>43</v>
      </c>
      <c r="X57" s="68">
        <v>38</v>
      </c>
      <c r="Y57" s="17">
        <f>W57/X57</f>
        <v>1.131578947368421</v>
      </c>
      <c r="Z57" s="69">
        <f t="shared" si="45"/>
        <v>4.828070175438596</v>
      </c>
      <c r="AA57" s="68">
        <v>39</v>
      </c>
      <c r="AB57" s="68">
        <v>48</v>
      </c>
      <c r="AC57" s="17">
        <f t="shared" si="55"/>
        <v>0.8125</v>
      </c>
      <c r="AD57" s="69">
        <f t="shared" si="46"/>
        <v>3.466666666666667</v>
      </c>
      <c r="AE57" s="68"/>
      <c r="AF57" s="68"/>
      <c r="AG57" s="17"/>
      <c r="AH57" s="69"/>
      <c r="AI57" s="98"/>
      <c r="AJ57" s="98"/>
      <c r="AK57" s="329"/>
      <c r="AL57" s="155"/>
      <c r="AM57" s="94"/>
      <c r="AN57" s="51">
        <f t="shared" si="48"/>
        <v>29.75147155948943</v>
      </c>
      <c r="AO57" s="52">
        <f t="shared" si="49"/>
        <v>55.85750589232206</v>
      </c>
      <c r="AP57" s="52">
        <f t="shared" si="50"/>
        <v>90.82690260444556</v>
      </c>
      <c r="AQ57" s="52">
        <f t="shared" si="51"/>
        <v>126.49576718999705</v>
      </c>
      <c r="AR57" s="156" t="str">
        <f t="shared" si="52"/>
        <v>N/A</v>
      </c>
      <c r="AS57" s="53" t="str">
        <f t="shared" si="37"/>
        <v>N/A</v>
      </c>
      <c r="AT57" s="54">
        <f t="shared" si="22"/>
        <v>26.10603433283263</v>
      </c>
      <c r="AU57" s="52">
        <f t="shared" si="23"/>
        <v>34.969396712123505</v>
      </c>
      <c r="AV57" s="52">
        <f t="shared" si="24"/>
        <v>35.66886458555149</v>
      </c>
      <c r="AW57" s="52" t="str">
        <f>IF(AR57&lt;&gt;"N/A",AR57-AQ57,"N/A")</f>
        <v>N/A</v>
      </c>
      <c r="AX57" s="53" t="str">
        <f>IF(AS57&lt;&gt;"N/A",AS57-AR57,"N/A")</f>
        <v>N/A</v>
      </c>
      <c r="AZ57" s="38">
        <v>44</v>
      </c>
    </row>
    <row r="58" spans="1:52" ht="12.75">
      <c r="A58" s="74"/>
      <c r="B58" s="321" t="s">
        <v>55</v>
      </c>
      <c r="C58" s="22" t="s">
        <v>442</v>
      </c>
      <c r="D58" s="22">
        <v>5</v>
      </c>
      <c r="E58" s="21"/>
      <c r="F58" s="348" t="s">
        <v>56</v>
      </c>
      <c r="G58" s="21">
        <v>90</v>
      </c>
      <c r="H58" s="21">
        <v>22</v>
      </c>
      <c r="I58" s="21">
        <f t="shared" si="2"/>
        <v>84</v>
      </c>
      <c r="J58" s="154">
        <v>66</v>
      </c>
      <c r="K58" s="154">
        <v>18</v>
      </c>
      <c r="L58" s="154"/>
      <c r="M58" s="17">
        <f t="shared" si="54"/>
        <v>3.6666666666666665</v>
      </c>
      <c r="N58" s="344" t="str">
        <f t="shared" si="14"/>
        <v>N/A</v>
      </c>
      <c r="O58" s="68">
        <v>38</v>
      </c>
      <c r="P58" s="68">
        <v>11</v>
      </c>
      <c r="Q58" s="17">
        <f t="shared" si="4"/>
        <v>3.4545454545454546</v>
      </c>
      <c r="R58" s="69">
        <f t="shared" si="27"/>
        <v>12.666666666666666</v>
      </c>
      <c r="S58" s="68">
        <v>35</v>
      </c>
      <c r="T58" s="68">
        <v>18</v>
      </c>
      <c r="U58" s="17">
        <f t="shared" si="15"/>
        <v>1.9444444444444444</v>
      </c>
      <c r="V58" s="69">
        <f t="shared" si="44"/>
        <v>7.129629629629629</v>
      </c>
      <c r="W58" s="68">
        <v>37</v>
      </c>
      <c r="X58" s="68">
        <v>27</v>
      </c>
      <c r="Y58" s="17">
        <f>W58/X58</f>
        <v>1.3703703703703705</v>
      </c>
      <c r="Z58" s="69">
        <f t="shared" si="45"/>
        <v>5.0246913580246915</v>
      </c>
      <c r="AA58" s="68">
        <v>32</v>
      </c>
      <c r="AB58" s="68">
        <v>31</v>
      </c>
      <c r="AC58" s="17">
        <f t="shared" si="55"/>
        <v>1.032258064516129</v>
      </c>
      <c r="AD58" s="69">
        <f t="shared" si="46"/>
        <v>3.7849462365591395</v>
      </c>
      <c r="AE58" s="68">
        <v>38</v>
      </c>
      <c r="AF58" s="68">
        <v>51</v>
      </c>
      <c r="AG58" s="17">
        <f t="shared" si="8"/>
        <v>0.7450980392156863</v>
      </c>
      <c r="AH58" s="69">
        <f t="shared" si="47"/>
        <v>2.7320261437908497</v>
      </c>
      <c r="AI58" s="98"/>
      <c r="AJ58" s="98"/>
      <c r="AK58" s="329"/>
      <c r="AL58" s="155"/>
      <c r="AM58" s="94"/>
      <c r="AN58" s="51">
        <f t="shared" si="48"/>
        <v>34.61989417831498</v>
      </c>
      <c r="AO58" s="52">
        <f t="shared" si="49"/>
        <v>61.506513293421946</v>
      </c>
      <c r="AP58" s="52">
        <f t="shared" si="50"/>
        <v>87.27275534877437</v>
      </c>
      <c r="AQ58" s="52">
        <f t="shared" si="51"/>
        <v>115.8586231308382</v>
      </c>
      <c r="AR58" s="156">
        <f t="shared" si="52"/>
        <v>160.5104184630967</v>
      </c>
      <c r="AS58" s="53" t="str">
        <f t="shared" si="37"/>
        <v>N/A</v>
      </c>
      <c r="AT58" s="54">
        <f t="shared" si="22"/>
        <v>26.886619115106967</v>
      </c>
      <c r="AU58" s="52">
        <f t="shared" si="23"/>
        <v>25.76624205535242</v>
      </c>
      <c r="AV58" s="52">
        <f t="shared" si="24"/>
        <v>28.58586778206383</v>
      </c>
      <c r="AW58" s="52">
        <f t="shared" si="25"/>
        <v>44.6517953322585</v>
      </c>
      <c r="AX58" s="53" t="str">
        <f t="shared" si="26"/>
        <v>N/A</v>
      </c>
      <c r="AZ58" s="38">
        <v>45</v>
      </c>
    </row>
    <row r="59" spans="1:52" ht="12.75">
      <c r="A59" s="74"/>
      <c r="B59" s="298" t="s">
        <v>57</v>
      </c>
      <c r="C59" s="22"/>
      <c r="D59" s="21">
        <v>5</v>
      </c>
      <c r="E59" s="22"/>
      <c r="F59" s="348" t="s">
        <v>545</v>
      </c>
      <c r="G59" s="22">
        <v>100</v>
      </c>
      <c r="H59" s="22">
        <v>24</v>
      </c>
      <c r="I59" s="21">
        <f t="shared" si="2"/>
        <v>84</v>
      </c>
      <c r="J59" s="68">
        <v>66</v>
      </c>
      <c r="K59" s="68">
        <v>18</v>
      </c>
      <c r="L59" s="68"/>
      <c r="M59" s="17">
        <f t="shared" si="54"/>
        <v>3.6666666666666665</v>
      </c>
      <c r="N59" s="344" t="str">
        <f t="shared" si="14"/>
        <v>N/A</v>
      </c>
      <c r="O59" s="68">
        <v>38</v>
      </c>
      <c r="P59" s="68">
        <v>11</v>
      </c>
      <c r="Q59" s="17">
        <f t="shared" si="4"/>
        <v>3.4545454545454546</v>
      </c>
      <c r="R59" s="69">
        <f t="shared" si="27"/>
        <v>12.666666666666666</v>
      </c>
      <c r="S59" s="68">
        <v>35</v>
      </c>
      <c r="T59" s="68">
        <v>18</v>
      </c>
      <c r="U59" s="17">
        <f t="shared" si="15"/>
        <v>1.9444444444444444</v>
      </c>
      <c r="V59" s="69">
        <f t="shared" si="44"/>
        <v>7.129629629629629</v>
      </c>
      <c r="W59" s="68">
        <v>36</v>
      </c>
      <c r="X59" s="68">
        <v>28</v>
      </c>
      <c r="Y59" s="17">
        <f>W59/X59</f>
        <v>1.2857142857142858</v>
      </c>
      <c r="Z59" s="69">
        <f t="shared" si="45"/>
        <v>4.714285714285714</v>
      </c>
      <c r="AA59" s="68">
        <v>30</v>
      </c>
      <c r="AB59" s="68">
        <v>33</v>
      </c>
      <c r="AC59" s="17">
        <f t="shared" si="55"/>
        <v>0.9090909090909091</v>
      </c>
      <c r="AD59" s="69">
        <f t="shared" si="46"/>
        <v>3.333333333333333</v>
      </c>
      <c r="AE59" s="68">
        <v>38</v>
      </c>
      <c r="AF59" s="68">
        <v>51</v>
      </c>
      <c r="AG59" s="17">
        <f t="shared" si="8"/>
        <v>0.7450980392156863</v>
      </c>
      <c r="AH59" s="69">
        <f t="shared" si="47"/>
        <v>2.7320261437908497</v>
      </c>
      <c r="AI59" s="98"/>
      <c r="AJ59" s="98"/>
      <c r="AK59" s="329"/>
      <c r="AL59" s="155"/>
      <c r="AM59" s="94"/>
      <c r="AN59" s="51">
        <f t="shared" si="48"/>
        <v>34.61989417831498</v>
      </c>
      <c r="AO59" s="52">
        <f t="shared" si="49"/>
        <v>61.506513293421946</v>
      </c>
      <c r="AP59" s="52">
        <f t="shared" si="50"/>
        <v>93.01910961042206</v>
      </c>
      <c r="AQ59" s="52">
        <f t="shared" si="51"/>
        <v>131.55559787759694</v>
      </c>
      <c r="AR59" s="156">
        <f t="shared" si="52"/>
        <v>160.5104184630967</v>
      </c>
      <c r="AS59" s="53" t="str">
        <f t="shared" si="37"/>
        <v>N/A</v>
      </c>
      <c r="AT59" s="54">
        <f t="shared" si="22"/>
        <v>26.886619115106967</v>
      </c>
      <c r="AU59" s="52">
        <f t="shared" si="23"/>
        <v>31.512596317000117</v>
      </c>
      <c r="AV59" s="52">
        <f t="shared" si="24"/>
        <v>38.536488267174875</v>
      </c>
      <c r="AW59" s="52">
        <f t="shared" si="25"/>
        <v>28.95482058549976</v>
      </c>
      <c r="AX59" s="53" t="str">
        <f t="shared" si="26"/>
        <v>N/A</v>
      </c>
      <c r="AZ59" s="38">
        <v>46</v>
      </c>
    </row>
    <row r="60" spans="2:52" ht="12.75">
      <c r="B60" s="299" t="s">
        <v>58</v>
      </c>
      <c r="C60" s="22" t="s">
        <v>444</v>
      </c>
      <c r="D60" s="22">
        <v>5</v>
      </c>
      <c r="E60" s="21"/>
      <c r="F60" s="348" t="s">
        <v>118</v>
      </c>
      <c r="G60" s="21">
        <v>100</v>
      </c>
      <c r="H60" s="21">
        <v>24</v>
      </c>
      <c r="I60" s="21">
        <f t="shared" si="2"/>
        <v>84</v>
      </c>
      <c r="J60" s="154">
        <v>66</v>
      </c>
      <c r="K60" s="154">
        <v>18</v>
      </c>
      <c r="L60" s="154"/>
      <c r="M60" s="17">
        <f t="shared" si="54"/>
        <v>3.6666666666666665</v>
      </c>
      <c r="N60" s="344" t="str">
        <f t="shared" si="14"/>
        <v>N/A</v>
      </c>
      <c r="O60" s="68">
        <v>38</v>
      </c>
      <c r="P60" s="68">
        <v>11</v>
      </c>
      <c r="Q60" s="17">
        <f t="shared" si="4"/>
        <v>3.4545454545454546</v>
      </c>
      <c r="R60" s="69">
        <f t="shared" si="27"/>
        <v>12.666666666666666</v>
      </c>
      <c r="S60" s="68">
        <v>35</v>
      </c>
      <c r="T60" s="68">
        <v>18</v>
      </c>
      <c r="U60" s="17">
        <f t="shared" si="15"/>
        <v>1.9444444444444444</v>
      </c>
      <c r="V60" s="69">
        <f t="shared" si="44"/>
        <v>7.129629629629629</v>
      </c>
      <c r="W60" s="68">
        <v>39</v>
      </c>
      <c r="X60" s="68">
        <v>27</v>
      </c>
      <c r="Y60" s="17">
        <f aca="true" t="shared" si="56" ref="Y60:Y68">W60/X60</f>
        <v>1.4444444444444444</v>
      </c>
      <c r="Z60" s="69">
        <f t="shared" si="45"/>
        <v>5.296296296296296</v>
      </c>
      <c r="AA60" s="68">
        <v>35</v>
      </c>
      <c r="AB60" s="68">
        <v>31</v>
      </c>
      <c r="AC60" s="17">
        <f t="shared" si="55"/>
        <v>1.1290322580645162</v>
      </c>
      <c r="AD60" s="69">
        <f t="shared" si="46"/>
        <v>4.139784946236559</v>
      </c>
      <c r="AE60" s="68">
        <v>42</v>
      </c>
      <c r="AF60" s="68">
        <v>47</v>
      </c>
      <c r="AG60" s="17">
        <f t="shared" si="8"/>
        <v>0.8936170212765957</v>
      </c>
      <c r="AH60" s="69">
        <f t="shared" si="47"/>
        <v>3.2765957446808507</v>
      </c>
      <c r="AI60" s="98"/>
      <c r="AJ60" s="98"/>
      <c r="AK60" s="329"/>
      <c r="AL60" s="155"/>
      <c r="AM60" s="94"/>
      <c r="AN60" s="51">
        <f t="shared" si="48"/>
        <v>34.61989417831498</v>
      </c>
      <c r="AO60" s="52">
        <f t="shared" si="49"/>
        <v>61.506513293421946</v>
      </c>
      <c r="AP60" s="52">
        <f t="shared" si="50"/>
        <v>82.79722943345261</v>
      </c>
      <c r="AQ60" s="52">
        <f t="shared" si="51"/>
        <v>105.92788400533779</v>
      </c>
      <c r="AR60" s="156">
        <f t="shared" si="52"/>
        <v>133.8336168884644</v>
      </c>
      <c r="AS60" s="53" t="str">
        <f t="shared" si="37"/>
        <v>N/A</v>
      </c>
      <c r="AT60" s="54">
        <f t="shared" si="22"/>
        <v>26.886619115106967</v>
      </c>
      <c r="AU60" s="52">
        <f t="shared" si="23"/>
        <v>21.290716140030668</v>
      </c>
      <c r="AV60" s="52">
        <f t="shared" si="24"/>
        <v>23.130654571885174</v>
      </c>
      <c r="AW60" s="52">
        <f t="shared" si="25"/>
        <v>27.905732883126618</v>
      </c>
      <c r="AX60" s="53" t="str">
        <f t="shared" si="26"/>
        <v>N/A</v>
      </c>
      <c r="AZ60" s="38">
        <v>47</v>
      </c>
    </row>
    <row r="61" spans="1:52" ht="12.75">
      <c r="A61" s="74"/>
      <c r="B61" s="321" t="s">
        <v>59</v>
      </c>
      <c r="C61" s="22" t="s">
        <v>440</v>
      </c>
      <c r="D61" s="22">
        <v>5</v>
      </c>
      <c r="E61" s="21"/>
      <c r="F61" s="348" t="s">
        <v>119</v>
      </c>
      <c r="G61" s="21">
        <v>90</v>
      </c>
      <c r="H61" s="21">
        <v>22</v>
      </c>
      <c r="I61" s="21">
        <f>J61+K61</f>
        <v>84</v>
      </c>
      <c r="J61" s="154">
        <v>68</v>
      </c>
      <c r="K61" s="154">
        <v>16</v>
      </c>
      <c r="L61" s="154"/>
      <c r="M61" s="17">
        <f t="shared" si="54"/>
        <v>4.25</v>
      </c>
      <c r="N61" s="344" t="str">
        <f t="shared" si="14"/>
        <v>N/A</v>
      </c>
      <c r="O61" s="68">
        <v>38</v>
      </c>
      <c r="P61" s="68">
        <v>11</v>
      </c>
      <c r="Q61" s="17">
        <f t="shared" si="4"/>
        <v>3.4545454545454546</v>
      </c>
      <c r="R61" s="69">
        <f t="shared" si="27"/>
        <v>14.681818181818182</v>
      </c>
      <c r="S61" s="68">
        <v>35</v>
      </c>
      <c r="T61" s="68">
        <v>18</v>
      </c>
      <c r="U61" s="17">
        <f t="shared" si="15"/>
        <v>1.9444444444444444</v>
      </c>
      <c r="V61" s="69">
        <f t="shared" si="44"/>
        <v>8.26388888888889</v>
      </c>
      <c r="W61" s="68">
        <v>36</v>
      </c>
      <c r="X61" s="68">
        <v>28</v>
      </c>
      <c r="Y61" s="17">
        <f t="shared" si="56"/>
        <v>1.2857142857142858</v>
      </c>
      <c r="Z61" s="69">
        <f t="shared" si="45"/>
        <v>5.464285714285714</v>
      </c>
      <c r="AA61" s="68">
        <v>30</v>
      </c>
      <c r="AB61" s="68">
        <v>33</v>
      </c>
      <c r="AC61" s="17">
        <f t="shared" si="55"/>
        <v>0.9090909090909091</v>
      </c>
      <c r="AD61" s="69">
        <f t="shared" si="46"/>
        <v>3.8636363636363633</v>
      </c>
      <c r="AE61" s="68">
        <v>38</v>
      </c>
      <c r="AF61" s="68">
        <v>51</v>
      </c>
      <c r="AG61" s="17">
        <f t="shared" si="8"/>
        <v>0.7450980392156863</v>
      </c>
      <c r="AH61" s="69">
        <f t="shared" si="47"/>
        <v>3.166666666666667</v>
      </c>
      <c r="AI61" s="98"/>
      <c r="AJ61" s="98"/>
      <c r="AK61" s="329"/>
      <c r="AL61" s="155"/>
      <c r="AM61" s="94"/>
      <c r="AN61" s="51">
        <f t="shared" si="48"/>
        <v>29.86814399697763</v>
      </c>
      <c r="AO61" s="52">
        <f t="shared" si="49"/>
        <v>53.06444284138363</v>
      </c>
      <c r="AP61" s="52">
        <f t="shared" si="50"/>
        <v>80.25178084036413</v>
      </c>
      <c r="AQ61" s="52">
        <f t="shared" si="51"/>
        <v>113.49894718851499</v>
      </c>
      <c r="AR61" s="156">
        <f t="shared" si="52"/>
        <v>138.47957671325992</v>
      </c>
      <c r="AS61" s="53" t="str">
        <f t="shared" si="37"/>
        <v>N/A</v>
      </c>
      <c r="AT61" s="54">
        <f t="shared" si="22"/>
        <v>23.196298844406</v>
      </c>
      <c r="AU61" s="52">
        <f t="shared" si="23"/>
        <v>27.187337998980503</v>
      </c>
      <c r="AV61" s="52">
        <f t="shared" si="24"/>
        <v>33.247166348150856</v>
      </c>
      <c r="AW61" s="52">
        <f t="shared" si="25"/>
        <v>24.980629524744927</v>
      </c>
      <c r="AX61" s="53" t="str">
        <f t="shared" si="26"/>
        <v>N/A</v>
      </c>
      <c r="AZ61" s="38">
        <v>48</v>
      </c>
    </row>
    <row r="62" spans="1:52" ht="12.75">
      <c r="A62" s="74"/>
      <c r="B62" s="299" t="s">
        <v>60</v>
      </c>
      <c r="C62" s="22" t="s">
        <v>439</v>
      </c>
      <c r="D62" s="21">
        <v>5</v>
      </c>
      <c r="E62" s="21"/>
      <c r="F62" s="348" t="s">
        <v>546</v>
      </c>
      <c r="G62" s="21">
        <v>90</v>
      </c>
      <c r="H62" s="21">
        <v>22</v>
      </c>
      <c r="I62" s="21">
        <f t="shared" si="2"/>
        <v>84</v>
      </c>
      <c r="J62" s="154">
        <v>67</v>
      </c>
      <c r="K62" s="154">
        <v>17</v>
      </c>
      <c r="L62" s="154"/>
      <c r="M62" s="17">
        <f t="shared" si="54"/>
        <v>3.9411764705882355</v>
      </c>
      <c r="N62" s="344" t="str">
        <f t="shared" si="14"/>
        <v>N/A</v>
      </c>
      <c r="O62" s="68">
        <v>38</v>
      </c>
      <c r="P62" s="68">
        <v>11</v>
      </c>
      <c r="Q62" s="17">
        <f t="shared" si="4"/>
        <v>3.4545454545454546</v>
      </c>
      <c r="R62" s="69">
        <f t="shared" si="27"/>
        <v>13.614973262032086</v>
      </c>
      <c r="S62" s="68">
        <v>35</v>
      </c>
      <c r="T62" s="68">
        <v>18</v>
      </c>
      <c r="U62" s="17">
        <f t="shared" si="15"/>
        <v>1.9444444444444444</v>
      </c>
      <c r="V62" s="69">
        <f t="shared" si="44"/>
        <v>7.663398692810458</v>
      </c>
      <c r="W62" s="68">
        <v>39</v>
      </c>
      <c r="X62" s="68">
        <v>27</v>
      </c>
      <c r="Y62" s="17">
        <f t="shared" si="56"/>
        <v>1.4444444444444444</v>
      </c>
      <c r="Z62" s="69">
        <f t="shared" si="45"/>
        <v>5.69281045751634</v>
      </c>
      <c r="AA62" s="68">
        <v>35</v>
      </c>
      <c r="AB62" s="68">
        <v>31</v>
      </c>
      <c r="AC62" s="17">
        <f t="shared" si="55"/>
        <v>1.1290322580645162</v>
      </c>
      <c r="AD62" s="69">
        <f t="shared" si="46"/>
        <v>4.449715370018976</v>
      </c>
      <c r="AE62" s="68">
        <v>42</v>
      </c>
      <c r="AF62" s="68">
        <v>47</v>
      </c>
      <c r="AG62" s="17">
        <f t="shared" si="8"/>
        <v>0.8936170212765957</v>
      </c>
      <c r="AH62" s="69">
        <f t="shared" si="47"/>
        <v>3.5219023779724656</v>
      </c>
      <c r="AI62" s="98"/>
      <c r="AJ62" s="98"/>
      <c r="AK62" s="329"/>
      <c r="AL62" s="155"/>
      <c r="AM62" s="94"/>
      <c r="AN62" s="51">
        <f t="shared" si="48"/>
        <v>32.20855826539752</v>
      </c>
      <c r="AO62" s="52">
        <f t="shared" si="49"/>
        <v>57.222477541641304</v>
      </c>
      <c r="AP62" s="52">
        <f t="shared" si="50"/>
        <v>77.03025822913251</v>
      </c>
      <c r="AQ62" s="52">
        <f t="shared" si="51"/>
        <v>98.54982243282669</v>
      </c>
      <c r="AR62" s="156">
        <f t="shared" si="52"/>
        <v>124.51187242857137</v>
      </c>
      <c r="AS62" s="53" t="str">
        <f t="shared" si="37"/>
        <v>N/A</v>
      </c>
      <c r="AT62" s="54">
        <f t="shared" si="22"/>
        <v>25.013919276243783</v>
      </c>
      <c r="AU62" s="52">
        <f t="shared" si="23"/>
        <v>19.80778068749121</v>
      </c>
      <c r="AV62" s="52">
        <f t="shared" si="24"/>
        <v>21.519564203694173</v>
      </c>
      <c r="AW62" s="52">
        <f t="shared" si="25"/>
        <v>25.962049995744678</v>
      </c>
      <c r="AX62" s="53" t="str">
        <f t="shared" si="26"/>
        <v>N/A</v>
      </c>
      <c r="AZ62" s="38">
        <v>49</v>
      </c>
    </row>
    <row r="63" spans="2:52" ht="12.75">
      <c r="B63" s="35" t="s">
        <v>207</v>
      </c>
      <c r="C63" s="8"/>
      <c r="D63" s="22">
        <v>5</v>
      </c>
      <c r="E63" s="326" t="s">
        <v>221</v>
      </c>
      <c r="F63" s="350" t="s">
        <v>568</v>
      </c>
      <c r="G63" s="8">
        <v>100</v>
      </c>
      <c r="H63" s="8">
        <v>24</v>
      </c>
      <c r="I63" s="21">
        <f t="shared" si="2"/>
        <v>84</v>
      </c>
      <c r="J63" s="46">
        <v>66</v>
      </c>
      <c r="K63" s="46">
        <v>18</v>
      </c>
      <c r="L63" s="46"/>
      <c r="M63" s="44">
        <f>J63/K63</f>
        <v>3.6666666666666665</v>
      </c>
      <c r="N63" s="344" t="str">
        <f t="shared" si="14"/>
        <v>N/A</v>
      </c>
      <c r="O63" s="46">
        <v>38</v>
      </c>
      <c r="P63" s="46">
        <v>11</v>
      </c>
      <c r="Q63" s="44">
        <f>O63/P63</f>
        <v>3.4545454545454546</v>
      </c>
      <c r="R63" s="69">
        <f>Q63*$M63</f>
        <v>12.666666666666666</v>
      </c>
      <c r="S63" s="46">
        <v>35</v>
      </c>
      <c r="T63" s="46">
        <v>18</v>
      </c>
      <c r="U63" s="17">
        <f t="shared" si="15"/>
        <v>1.9444444444444444</v>
      </c>
      <c r="V63" s="69">
        <f t="shared" si="44"/>
        <v>7.129629629629629</v>
      </c>
      <c r="W63" s="46">
        <v>36</v>
      </c>
      <c r="X63" s="46">
        <v>28</v>
      </c>
      <c r="Y63" s="44">
        <f t="shared" si="56"/>
        <v>1.2857142857142858</v>
      </c>
      <c r="Z63" s="69">
        <f t="shared" si="45"/>
        <v>4.714285714285714</v>
      </c>
      <c r="AA63" s="46">
        <v>30</v>
      </c>
      <c r="AB63" s="46">
        <v>33</v>
      </c>
      <c r="AC63" s="44">
        <f>AA63/AB63</f>
        <v>0.9090909090909091</v>
      </c>
      <c r="AD63" s="69">
        <f t="shared" si="46"/>
        <v>3.333333333333333</v>
      </c>
      <c r="AE63" s="46">
        <v>38</v>
      </c>
      <c r="AF63" s="46">
        <v>51</v>
      </c>
      <c r="AG63" s="17">
        <f t="shared" si="8"/>
        <v>0.7450980392156863</v>
      </c>
      <c r="AH63" s="69">
        <f t="shared" si="47"/>
        <v>2.7320261437908497</v>
      </c>
      <c r="AI63" s="48"/>
      <c r="AJ63" s="48"/>
      <c r="AK63" s="225"/>
      <c r="AL63" s="70"/>
      <c r="AM63" s="50"/>
      <c r="AN63" s="51">
        <f t="shared" si="48"/>
        <v>34.61989417831498</v>
      </c>
      <c r="AO63" s="52">
        <f t="shared" si="49"/>
        <v>61.506513293421946</v>
      </c>
      <c r="AP63" s="52">
        <f t="shared" si="50"/>
        <v>93.01910961042206</v>
      </c>
      <c r="AQ63" s="52">
        <f t="shared" si="51"/>
        <v>131.55559787759694</v>
      </c>
      <c r="AR63" s="156">
        <f t="shared" si="52"/>
        <v>160.5104184630967</v>
      </c>
      <c r="AS63" s="53" t="str">
        <f t="shared" si="37"/>
        <v>N/A</v>
      </c>
      <c r="AT63" s="54">
        <f t="shared" si="22"/>
        <v>26.886619115106967</v>
      </c>
      <c r="AU63" s="52">
        <f t="shared" si="23"/>
        <v>31.512596317000117</v>
      </c>
      <c r="AV63" s="52">
        <f t="shared" si="24"/>
        <v>38.536488267174875</v>
      </c>
      <c r="AW63" s="52">
        <f t="shared" si="25"/>
        <v>28.95482058549976</v>
      </c>
      <c r="AX63" s="53" t="str">
        <f t="shared" si="26"/>
        <v>N/A</v>
      </c>
      <c r="AZ63" s="38">
        <v>50</v>
      </c>
    </row>
    <row r="64" spans="2:52" ht="12.75">
      <c r="B64" s="35" t="s">
        <v>547</v>
      </c>
      <c r="C64" s="8"/>
      <c r="D64" s="22">
        <v>4</v>
      </c>
      <c r="E64" s="8">
        <v>84</v>
      </c>
      <c r="F64" s="350" t="s">
        <v>559</v>
      </c>
      <c r="G64" s="8"/>
      <c r="H64" s="8"/>
      <c r="I64" s="21">
        <f t="shared" si="2"/>
        <v>79</v>
      </c>
      <c r="J64" s="46">
        <v>64</v>
      </c>
      <c r="K64" s="46">
        <v>15</v>
      </c>
      <c r="L64" s="46"/>
      <c r="M64" s="44">
        <f>J64/K64</f>
        <v>4.266666666666667</v>
      </c>
      <c r="N64" s="344" t="str">
        <f t="shared" si="14"/>
        <v>N/A</v>
      </c>
      <c r="O64" s="46">
        <v>38</v>
      </c>
      <c r="P64" s="46">
        <v>11</v>
      </c>
      <c r="Q64" s="44">
        <f>O64/P64</f>
        <v>3.4545454545454546</v>
      </c>
      <c r="R64" s="69">
        <f>Q64*$M64</f>
        <v>14.73939393939394</v>
      </c>
      <c r="S64" s="46">
        <v>46</v>
      </c>
      <c r="T64" s="46">
        <v>25</v>
      </c>
      <c r="U64" s="17">
        <f t="shared" si="15"/>
        <v>1.84</v>
      </c>
      <c r="V64" s="69">
        <f t="shared" si="44"/>
        <v>7.850666666666667</v>
      </c>
      <c r="W64" s="46">
        <v>43</v>
      </c>
      <c r="X64" s="46">
        <v>38</v>
      </c>
      <c r="Y64" s="44">
        <f t="shared" si="56"/>
        <v>1.131578947368421</v>
      </c>
      <c r="Z64" s="69">
        <f t="shared" si="45"/>
        <v>4.828070175438596</v>
      </c>
      <c r="AA64" s="46">
        <v>39</v>
      </c>
      <c r="AB64" s="46">
        <v>48</v>
      </c>
      <c r="AC64" s="44">
        <f>AA64/AB64</f>
        <v>0.8125</v>
      </c>
      <c r="AD64" s="69">
        <f t="shared" si="46"/>
        <v>3.466666666666667</v>
      </c>
      <c r="AE64" s="46"/>
      <c r="AF64" s="46"/>
      <c r="AG64" s="17"/>
      <c r="AH64" s="69"/>
      <c r="AI64" s="48"/>
      <c r="AJ64" s="48"/>
      <c r="AK64" s="225"/>
      <c r="AL64" s="70"/>
      <c r="AM64" s="50"/>
      <c r="AN64" s="51">
        <f t="shared" si="48"/>
        <v>29.75147155948943</v>
      </c>
      <c r="AO64" s="52">
        <f t="shared" si="49"/>
        <v>55.85750589232206</v>
      </c>
      <c r="AP64" s="52">
        <f t="shared" si="50"/>
        <v>90.82690260444556</v>
      </c>
      <c r="AQ64" s="52">
        <f t="shared" si="51"/>
        <v>126.49576718999705</v>
      </c>
      <c r="AR64" s="156" t="str">
        <f>IF(AG64&lt;&gt;0,($AO$4/(AG64*$M64))*$AW$4/(12*5280)*60,"N/A")</f>
        <v>N/A</v>
      </c>
      <c r="AS64" s="53" t="str">
        <f>IF(AK64&lt;&gt;0,($AO$4/(AK64*$M64))*$AW$4/(12*5280)*60,"N/A")</f>
        <v>N/A</v>
      </c>
      <c r="AT64" s="54">
        <f t="shared" si="22"/>
        <v>26.10603433283263</v>
      </c>
      <c r="AU64" s="52">
        <f t="shared" si="23"/>
        <v>34.969396712123505</v>
      </c>
      <c r="AV64" s="52">
        <f t="shared" si="24"/>
        <v>35.66886458555149</v>
      </c>
      <c r="AW64" s="52" t="str">
        <f>IF(AR64&lt;&gt;"N/A",AR64-AQ64,"N/A")</f>
        <v>N/A</v>
      </c>
      <c r="AX64" s="53" t="str">
        <f>IF(AS64&lt;&gt;"N/A",AS64-AR64,"N/A")</f>
        <v>N/A</v>
      </c>
      <c r="AZ64" s="38">
        <v>51</v>
      </c>
    </row>
    <row r="65" spans="1:52" ht="12.75">
      <c r="A65" s="74"/>
      <c r="B65" s="65" t="s">
        <v>61</v>
      </c>
      <c r="C65" s="22"/>
      <c r="D65" s="21">
        <v>5</v>
      </c>
      <c r="E65" s="22"/>
      <c r="F65" s="348" t="s">
        <v>120</v>
      </c>
      <c r="G65" s="22">
        <v>100</v>
      </c>
      <c r="H65" s="22">
        <v>24</v>
      </c>
      <c r="I65" s="21">
        <f t="shared" si="2"/>
        <v>84</v>
      </c>
      <c r="J65" s="68">
        <v>66</v>
      </c>
      <c r="K65" s="68">
        <v>18</v>
      </c>
      <c r="L65" s="68"/>
      <c r="M65" s="17">
        <f t="shared" si="54"/>
        <v>3.6666666666666665</v>
      </c>
      <c r="N65" s="344" t="str">
        <f t="shared" si="14"/>
        <v>N/A</v>
      </c>
      <c r="O65" s="68">
        <v>38</v>
      </c>
      <c r="P65" s="68">
        <v>11</v>
      </c>
      <c r="Q65" s="17">
        <f t="shared" si="4"/>
        <v>3.4545454545454546</v>
      </c>
      <c r="R65" s="69">
        <f t="shared" si="27"/>
        <v>12.666666666666666</v>
      </c>
      <c r="S65" s="68">
        <v>35</v>
      </c>
      <c r="T65" s="68">
        <v>18</v>
      </c>
      <c r="U65" s="17">
        <f t="shared" si="15"/>
        <v>1.9444444444444444</v>
      </c>
      <c r="V65" s="69">
        <f t="shared" si="44"/>
        <v>7.129629629629629</v>
      </c>
      <c r="W65" s="68">
        <v>37</v>
      </c>
      <c r="X65" s="68">
        <v>27</v>
      </c>
      <c r="Y65" s="17">
        <f t="shared" si="56"/>
        <v>1.3703703703703705</v>
      </c>
      <c r="Z65" s="69">
        <f t="shared" si="45"/>
        <v>5.0246913580246915</v>
      </c>
      <c r="AA65" s="68">
        <v>32</v>
      </c>
      <c r="AB65" s="68">
        <v>31</v>
      </c>
      <c r="AC65" s="17">
        <f t="shared" si="55"/>
        <v>1.032258064516129</v>
      </c>
      <c r="AD65" s="69">
        <f t="shared" si="46"/>
        <v>3.7849462365591395</v>
      </c>
      <c r="AE65" s="68">
        <v>34</v>
      </c>
      <c r="AF65" s="68">
        <v>40</v>
      </c>
      <c r="AG65" s="17">
        <f t="shared" si="8"/>
        <v>0.85</v>
      </c>
      <c r="AH65" s="69">
        <f t="shared" si="47"/>
        <v>3.1166666666666663</v>
      </c>
      <c r="AI65" s="98"/>
      <c r="AJ65" s="98"/>
      <c r="AK65" s="329"/>
      <c r="AL65" s="155"/>
      <c r="AM65" s="94"/>
      <c r="AN65" s="51">
        <f t="shared" si="48"/>
        <v>34.61989417831498</v>
      </c>
      <c r="AO65" s="52">
        <f t="shared" si="49"/>
        <v>61.506513293421946</v>
      </c>
      <c r="AP65" s="52">
        <f t="shared" si="50"/>
        <v>87.27275534877437</v>
      </c>
      <c r="AQ65" s="52">
        <f t="shared" si="51"/>
        <v>115.8586231308382</v>
      </c>
      <c r="AR65" s="156">
        <f t="shared" si="52"/>
        <v>140.70117420063843</v>
      </c>
      <c r="AS65" s="53" t="str">
        <f t="shared" si="37"/>
        <v>N/A</v>
      </c>
      <c r="AT65" s="54">
        <f t="shared" si="22"/>
        <v>26.886619115106967</v>
      </c>
      <c r="AU65" s="52">
        <f t="shared" si="23"/>
        <v>25.76624205535242</v>
      </c>
      <c r="AV65" s="52">
        <f t="shared" si="24"/>
        <v>28.58586778206383</v>
      </c>
      <c r="AW65" s="52">
        <f t="shared" si="25"/>
        <v>24.842551069800237</v>
      </c>
      <c r="AX65" s="53" t="str">
        <f t="shared" si="26"/>
        <v>N/A</v>
      </c>
      <c r="AZ65" s="38">
        <v>52</v>
      </c>
    </row>
    <row r="66" spans="1:52" ht="12.75">
      <c r="A66" s="74"/>
      <c r="B66" s="297" t="s">
        <v>208</v>
      </c>
      <c r="C66" s="8"/>
      <c r="D66" s="22">
        <v>5</v>
      </c>
      <c r="E66" s="39"/>
      <c r="F66" s="341" t="s">
        <v>537</v>
      </c>
      <c r="G66" s="8">
        <v>90</v>
      </c>
      <c r="H66" s="8">
        <v>22</v>
      </c>
      <c r="I66" s="21">
        <f t="shared" si="2"/>
        <v>84</v>
      </c>
      <c r="J66" s="46">
        <v>66</v>
      </c>
      <c r="K66" s="46">
        <v>18</v>
      </c>
      <c r="L66" s="46"/>
      <c r="M66" s="44">
        <f>J66/K66</f>
        <v>3.6666666666666665</v>
      </c>
      <c r="N66" s="344" t="str">
        <f t="shared" si="14"/>
        <v>N/A</v>
      </c>
      <c r="O66" s="46">
        <v>38</v>
      </c>
      <c r="P66" s="46">
        <v>11</v>
      </c>
      <c r="Q66" s="44">
        <f>O66/P66</f>
        <v>3.4545454545454546</v>
      </c>
      <c r="R66" s="69">
        <f>Q66*$M66</f>
        <v>12.666666666666666</v>
      </c>
      <c r="S66" s="46">
        <v>35</v>
      </c>
      <c r="T66" s="46">
        <v>18</v>
      </c>
      <c r="U66" s="17">
        <f t="shared" si="15"/>
        <v>1.9444444444444444</v>
      </c>
      <c r="V66" s="69">
        <f t="shared" si="44"/>
        <v>7.129629629629629</v>
      </c>
      <c r="W66" s="46">
        <v>36</v>
      </c>
      <c r="X66" s="46">
        <v>28</v>
      </c>
      <c r="Y66" s="44">
        <f t="shared" si="56"/>
        <v>1.2857142857142858</v>
      </c>
      <c r="Z66" s="69">
        <f t="shared" si="45"/>
        <v>4.714285714285714</v>
      </c>
      <c r="AA66" s="46">
        <v>30</v>
      </c>
      <c r="AB66" s="46">
        <v>33</v>
      </c>
      <c r="AC66" s="44">
        <f>AA66/AB66</f>
        <v>0.9090909090909091</v>
      </c>
      <c r="AD66" s="69">
        <f t="shared" si="46"/>
        <v>3.333333333333333</v>
      </c>
      <c r="AE66" s="46">
        <v>38</v>
      </c>
      <c r="AF66" s="46">
        <v>51</v>
      </c>
      <c r="AG66" s="17">
        <f t="shared" si="8"/>
        <v>0.7450980392156863</v>
      </c>
      <c r="AH66" s="69">
        <f t="shared" si="47"/>
        <v>2.7320261437908497</v>
      </c>
      <c r="AI66" s="48"/>
      <c r="AJ66" s="48"/>
      <c r="AK66" s="225"/>
      <c r="AL66" s="70"/>
      <c r="AM66" s="50"/>
      <c r="AN66" s="51">
        <f t="shared" si="48"/>
        <v>34.61989417831498</v>
      </c>
      <c r="AO66" s="52">
        <f t="shared" si="49"/>
        <v>61.506513293421946</v>
      </c>
      <c r="AP66" s="52">
        <f t="shared" si="50"/>
        <v>93.01910961042206</v>
      </c>
      <c r="AQ66" s="52">
        <f t="shared" si="51"/>
        <v>131.55559787759694</v>
      </c>
      <c r="AR66" s="156">
        <f t="shared" si="52"/>
        <v>160.5104184630967</v>
      </c>
      <c r="AS66" s="53" t="str">
        <f t="shared" si="37"/>
        <v>N/A</v>
      </c>
      <c r="AT66" s="54">
        <f t="shared" si="22"/>
        <v>26.886619115106967</v>
      </c>
      <c r="AU66" s="52">
        <f t="shared" si="23"/>
        <v>31.512596317000117</v>
      </c>
      <c r="AV66" s="52">
        <f t="shared" si="24"/>
        <v>38.536488267174875</v>
      </c>
      <c r="AW66" s="52">
        <f t="shared" si="25"/>
        <v>28.95482058549976</v>
      </c>
      <c r="AX66" s="53" t="str">
        <f t="shared" si="26"/>
        <v>N/A</v>
      </c>
      <c r="AZ66" s="38">
        <v>53</v>
      </c>
    </row>
    <row r="67" spans="2:52" ht="12.75">
      <c r="B67" s="298" t="s">
        <v>62</v>
      </c>
      <c r="C67" s="22" t="s">
        <v>586</v>
      </c>
      <c r="D67" s="22">
        <v>5</v>
      </c>
      <c r="E67" s="22"/>
      <c r="F67" s="348" t="s">
        <v>122</v>
      </c>
      <c r="G67" s="22">
        <v>100</v>
      </c>
      <c r="H67" s="22">
        <v>24</v>
      </c>
      <c r="I67" s="21">
        <f t="shared" si="2"/>
        <v>84</v>
      </c>
      <c r="J67" s="68">
        <v>66</v>
      </c>
      <c r="K67" s="68">
        <v>18</v>
      </c>
      <c r="L67" s="68"/>
      <c r="M67" s="17">
        <f t="shared" si="54"/>
        <v>3.6666666666666665</v>
      </c>
      <c r="N67" s="344" t="str">
        <f t="shared" si="14"/>
        <v>N/A</v>
      </c>
      <c r="O67" s="68">
        <v>38</v>
      </c>
      <c r="P67" s="68">
        <v>11</v>
      </c>
      <c r="Q67" s="17">
        <f t="shared" si="4"/>
        <v>3.4545454545454546</v>
      </c>
      <c r="R67" s="69">
        <f t="shared" si="27"/>
        <v>12.666666666666666</v>
      </c>
      <c r="S67" s="68">
        <v>35</v>
      </c>
      <c r="T67" s="68">
        <v>18</v>
      </c>
      <c r="U67" s="17">
        <f t="shared" si="15"/>
        <v>1.9444444444444444</v>
      </c>
      <c r="V67" s="69">
        <f t="shared" si="44"/>
        <v>7.129629629629629</v>
      </c>
      <c r="W67" s="68">
        <v>36</v>
      </c>
      <c r="X67" s="68">
        <v>28</v>
      </c>
      <c r="Y67" s="17">
        <f t="shared" si="56"/>
        <v>1.2857142857142858</v>
      </c>
      <c r="Z67" s="69">
        <f t="shared" si="45"/>
        <v>4.714285714285714</v>
      </c>
      <c r="AA67" s="68">
        <v>30</v>
      </c>
      <c r="AB67" s="68">
        <v>33</v>
      </c>
      <c r="AC67" s="17">
        <f t="shared" si="55"/>
        <v>0.9090909090909091</v>
      </c>
      <c r="AD67" s="69">
        <f t="shared" si="46"/>
        <v>3.333333333333333</v>
      </c>
      <c r="AE67" s="68">
        <v>38</v>
      </c>
      <c r="AF67" s="68">
        <v>51</v>
      </c>
      <c r="AG67" s="17">
        <f t="shared" si="8"/>
        <v>0.7450980392156863</v>
      </c>
      <c r="AH67" s="69">
        <f t="shared" si="47"/>
        <v>2.7320261437908497</v>
      </c>
      <c r="AI67" s="98"/>
      <c r="AJ67" s="98"/>
      <c r="AK67" s="329"/>
      <c r="AL67" s="155"/>
      <c r="AM67" s="94"/>
      <c r="AN67" s="51">
        <f t="shared" si="48"/>
        <v>34.61989417831498</v>
      </c>
      <c r="AO67" s="52">
        <f t="shared" si="49"/>
        <v>61.506513293421946</v>
      </c>
      <c r="AP67" s="52">
        <f t="shared" si="50"/>
        <v>93.01910961042206</v>
      </c>
      <c r="AQ67" s="52">
        <f t="shared" si="51"/>
        <v>131.55559787759694</v>
      </c>
      <c r="AR67" s="156">
        <f t="shared" si="52"/>
        <v>160.5104184630967</v>
      </c>
      <c r="AS67" s="53" t="str">
        <f t="shared" si="37"/>
        <v>N/A</v>
      </c>
      <c r="AT67" s="54">
        <f t="shared" si="22"/>
        <v>26.886619115106967</v>
      </c>
      <c r="AU67" s="52">
        <f t="shared" si="23"/>
        <v>31.512596317000117</v>
      </c>
      <c r="AV67" s="52">
        <f t="shared" si="24"/>
        <v>38.536488267174875</v>
      </c>
      <c r="AW67" s="52">
        <f t="shared" si="25"/>
        <v>28.95482058549976</v>
      </c>
      <c r="AX67" s="53" t="str">
        <f t="shared" si="26"/>
        <v>N/A</v>
      </c>
      <c r="AZ67" s="38">
        <v>54</v>
      </c>
    </row>
    <row r="68" spans="1:52" ht="12.75">
      <c r="A68" s="74"/>
      <c r="B68" s="298" t="s">
        <v>63</v>
      </c>
      <c r="C68" s="22" t="s">
        <v>164</v>
      </c>
      <c r="D68" s="21">
        <v>5</v>
      </c>
      <c r="E68" s="22" t="s">
        <v>102</v>
      </c>
      <c r="F68" s="348" t="s">
        <v>560</v>
      </c>
      <c r="G68" s="22">
        <v>100</v>
      </c>
      <c r="H68" s="22">
        <v>24</v>
      </c>
      <c r="I68" s="21">
        <f t="shared" si="2"/>
        <v>84</v>
      </c>
      <c r="J68" s="68">
        <v>66</v>
      </c>
      <c r="K68" s="68">
        <v>18</v>
      </c>
      <c r="L68" s="68"/>
      <c r="M68" s="17">
        <f t="shared" si="54"/>
        <v>3.6666666666666665</v>
      </c>
      <c r="N68" s="344" t="str">
        <f t="shared" si="14"/>
        <v>N/A</v>
      </c>
      <c r="O68" s="68">
        <v>38</v>
      </c>
      <c r="P68" s="68">
        <v>11</v>
      </c>
      <c r="Q68" s="17">
        <f t="shared" si="4"/>
        <v>3.4545454545454546</v>
      </c>
      <c r="R68" s="69">
        <f t="shared" si="27"/>
        <v>12.666666666666666</v>
      </c>
      <c r="S68" s="68">
        <v>35</v>
      </c>
      <c r="T68" s="68">
        <v>18</v>
      </c>
      <c r="U68" s="17">
        <f t="shared" si="15"/>
        <v>1.9444444444444444</v>
      </c>
      <c r="V68" s="69">
        <f t="shared" si="44"/>
        <v>7.129629629629629</v>
      </c>
      <c r="W68" s="68">
        <v>36</v>
      </c>
      <c r="X68" s="68">
        <v>28</v>
      </c>
      <c r="Y68" s="17">
        <f t="shared" si="56"/>
        <v>1.2857142857142858</v>
      </c>
      <c r="Z68" s="69">
        <f t="shared" si="45"/>
        <v>4.714285714285714</v>
      </c>
      <c r="AA68" s="68">
        <v>31</v>
      </c>
      <c r="AB68" s="68">
        <v>32</v>
      </c>
      <c r="AC68" s="17">
        <f t="shared" si="55"/>
        <v>0.96875</v>
      </c>
      <c r="AD68" s="69">
        <f t="shared" si="46"/>
        <v>3.552083333333333</v>
      </c>
      <c r="AE68" s="68">
        <v>33</v>
      </c>
      <c r="AF68" s="68">
        <v>41</v>
      </c>
      <c r="AG68" s="17">
        <f t="shared" si="8"/>
        <v>0.8048780487804879</v>
      </c>
      <c r="AH68" s="69">
        <f t="shared" si="47"/>
        <v>2.951219512195122</v>
      </c>
      <c r="AI68" s="98"/>
      <c r="AJ68" s="98"/>
      <c r="AK68" s="329"/>
      <c r="AL68" s="155"/>
      <c r="AM68" s="94"/>
      <c r="AN68" s="51">
        <f t="shared" si="48"/>
        <v>34.61989417831498</v>
      </c>
      <c r="AO68" s="52">
        <f t="shared" si="49"/>
        <v>61.506513293421946</v>
      </c>
      <c r="AP68" s="52">
        <f t="shared" si="50"/>
        <v>93.01910961042206</v>
      </c>
      <c r="AQ68" s="52">
        <f t="shared" si="51"/>
        <v>123.45393349217308</v>
      </c>
      <c r="AR68" s="156">
        <f t="shared" si="52"/>
        <v>148.5889672997651</v>
      </c>
      <c r="AS68" s="53" t="str">
        <f t="shared" si="37"/>
        <v>N/A</v>
      </c>
      <c r="AT68" s="54">
        <f t="shared" si="22"/>
        <v>26.886619115106967</v>
      </c>
      <c r="AU68" s="52">
        <f t="shared" si="23"/>
        <v>31.512596317000117</v>
      </c>
      <c r="AV68" s="52">
        <f t="shared" si="24"/>
        <v>30.434823881751015</v>
      </c>
      <c r="AW68" s="52">
        <f t="shared" si="25"/>
        <v>25.135033807592023</v>
      </c>
      <c r="AX68" s="53" t="str">
        <f t="shared" si="26"/>
        <v>N/A</v>
      </c>
      <c r="AZ68" s="38">
        <v>55</v>
      </c>
    </row>
    <row r="69" spans="1:52" ht="12.75">
      <c r="A69" s="74"/>
      <c r="B69" s="65" t="s">
        <v>340</v>
      </c>
      <c r="C69" s="21"/>
      <c r="D69" s="21">
        <v>5</v>
      </c>
      <c r="E69" s="21"/>
      <c r="F69" s="348" t="s">
        <v>324</v>
      </c>
      <c r="G69" s="21"/>
      <c r="H69" s="21"/>
      <c r="I69" s="21">
        <f>J69+K69</f>
        <v>84</v>
      </c>
      <c r="J69" s="154">
        <v>68</v>
      </c>
      <c r="K69" s="154">
        <v>16</v>
      </c>
      <c r="L69" s="154"/>
      <c r="M69" s="17">
        <f>J69/K69</f>
        <v>4.25</v>
      </c>
      <c r="N69" s="344" t="str">
        <f t="shared" si="14"/>
        <v>N/A</v>
      </c>
      <c r="O69" s="68">
        <v>38</v>
      </c>
      <c r="P69" s="68">
        <v>11</v>
      </c>
      <c r="Q69" s="17">
        <f t="shared" si="4"/>
        <v>3.4545454545454546</v>
      </c>
      <c r="R69" s="69">
        <f t="shared" si="27"/>
        <v>14.681818181818182</v>
      </c>
      <c r="S69" s="68">
        <v>35</v>
      </c>
      <c r="T69" s="68">
        <v>18</v>
      </c>
      <c r="U69" s="17">
        <f t="shared" si="15"/>
        <v>1.9444444444444444</v>
      </c>
      <c r="V69" s="69">
        <f t="shared" si="44"/>
        <v>8.26388888888889</v>
      </c>
      <c r="W69" s="68">
        <v>36</v>
      </c>
      <c r="X69" s="68">
        <v>28</v>
      </c>
      <c r="Y69" s="17">
        <f>W69/X69</f>
        <v>1.2857142857142858</v>
      </c>
      <c r="Z69" s="69">
        <f t="shared" si="45"/>
        <v>5.464285714285714</v>
      </c>
      <c r="AA69" s="68">
        <v>31</v>
      </c>
      <c r="AB69" s="68">
        <v>33</v>
      </c>
      <c r="AC69" s="17">
        <f t="shared" si="55"/>
        <v>0.9393939393939394</v>
      </c>
      <c r="AD69" s="69">
        <f t="shared" si="46"/>
        <v>3.9924242424242427</v>
      </c>
      <c r="AE69" s="68">
        <v>38</v>
      </c>
      <c r="AF69" s="68">
        <v>51</v>
      </c>
      <c r="AG69" s="17">
        <f t="shared" si="8"/>
        <v>0.7450980392156863</v>
      </c>
      <c r="AH69" s="69">
        <f t="shared" si="47"/>
        <v>3.166666666666667</v>
      </c>
      <c r="AI69" s="98"/>
      <c r="AJ69" s="98"/>
      <c r="AK69" s="329"/>
      <c r="AL69" s="155"/>
      <c r="AM69" s="94"/>
      <c r="AN69" s="51">
        <f t="shared" si="48"/>
        <v>29.86814399697763</v>
      </c>
      <c r="AO69" s="52">
        <f t="shared" si="49"/>
        <v>53.06444284138363</v>
      </c>
      <c r="AP69" s="52">
        <f t="shared" si="50"/>
        <v>80.25178084036413</v>
      </c>
      <c r="AQ69" s="52">
        <f t="shared" si="51"/>
        <v>109.83769082759515</v>
      </c>
      <c r="AR69" s="156">
        <f t="shared" si="52"/>
        <v>138.47957671325992</v>
      </c>
      <c r="AS69" s="53" t="str">
        <f t="shared" si="37"/>
        <v>N/A</v>
      </c>
      <c r="AT69" s="54">
        <f t="shared" si="22"/>
        <v>23.196298844406</v>
      </c>
      <c r="AU69" s="52">
        <f t="shared" si="23"/>
        <v>27.187337998980503</v>
      </c>
      <c r="AV69" s="52">
        <f t="shared" si="24"/>
        <v>29.58590998723102</v>
      </c>
      <c r="AW69" s="52">
        <f t="shared" si="25"/>
        <v>28.641885885664763</v>
      </c>
      <c r="AX69" s="53" t="str">
        <f t="shared" si="26"/>
        <v>N/A</v>
      </c>
      <c r="AZ69" s="38">
        <v>56</v>
      </c>
    </row>
    <row r="70" spans="2:52" ht="12.75">
      <c r="B70" s="65" t="s">
        <v>64</v>
      </c>
      <c r="C70" s="22"/>
      <c r="D70" s="22">
        <v>5</v>
      </c>
      <c r="E70" s="22"/>
      <c r="F70" s="348" t="s">
        <v>121</v>
      </c>
      <c r="G70" s="22">
        <v>100</v>
      </c>
      <c r="H70" s="22">
        <v>22</v>
      </c>
      <c r="I70" s="21">
        <f t="shared" si="2"/>
        <v>84</v>
      </c>
      <c r="J70" s="68">
        <v>66</v>
      </c>
      <c r="K70" s="68">
        <v>18</v>
      </c>
      <c r="L70" s="68"/>
      <c r="M70" s="17">
        <f t="shared" si="54"/>
        <v>3.6666666666666665</v>
      </c>
      <c r="N70" s="344" t="str">
        <f t="shared" si="14"/>
        <v>N/A</v>
      </c>
      <c r="O70" s="68">
        <v>38</v>
      </c>
      <c r="P70" s="68">
        <v>11</v>
      </c>
      <c r="Q70" s="17">
        <f t="shared" si="4"/>
        <v>3.4545454545454546</v>
      </c>
      <c r="R70" s="69">
        <f t="shared" si="27"/>
        <v>12.666666666666666</v>
      </c>
      <c r="S70" s="68">
        <v>35</v>
      </c>
      <c r="T70" s="68">
        <v>18</v>
      </c>
      <c r="U70" s="17">
        <f t="shared" si="15"/>
        <v>1.9444444444444444</v>
      </c>
      <c r="V70" s="69">
        <f t="shared" si="44"/>
        <v>7.129629629629629</v>
      </c>
      <c r="W70" s="68">
        <v>37</v>
      </c>
      <c r="X70" s="68">
        <v>27</v>
      </c>
      <c r="Y70" s="17">
        <f>W70/X70</f>
        <v>1.3703703703703705</v>
      </c>
      <c r="Z70" s="69">
        <f t="shared" si="45"/>
        <v>5.0246913580246915</v>
      </c>
      <c r="AA70" s="68">
        <v>32</v>
      </c>
      <c r="AB70" s="68">
        <v>31</v>
      </c>
      <c r="AC70" s="17">
        <f t="shared" si="55"/>
        <v>1.032258064516129</v>
      </c>
      <c r="AD70" s="69">
        <f t="shared" si="46"/>
        <v>3.7849462365591395</v>
      </c>
      <c r="AE70" s="68">
        <v>34</v>
      </c>
      <c r="AF70" s="68">
        <v>40</v>
      </c>
      <c r="AG70" s="17">
        <f t="shared" si="8"/>
        <v>0.85</v>
      </c>
      <c r="AH70" s="69">
        <f t="shared" si="47"/>
        <v>3.1166666666666663</v>
      </c>
      <c r="AI70" s="98"/>
      <c r="AJ70" s="98"/>
      <c r="AK70" s="329"/>
      <c r="AL70" s="155"/>
      <c r="AM70" s="94"/>
      <c r="AN70" s="51">
        <f t="shared" si="48"/>
        <v>34.61989417831498</v>
      </c>
      <c r="AO70" s="52">
        <f t="shared" si="49"/>
        <v>61.506513293421946</v>
      </c>
      <c r="AP70" s="52">
        <f t="shared" si="50"/>
        <v>87.27275534877437</v>
      </c>
      <c r="AQ70" s="52">
        <f t="shared" si="51"/>
        <v>115.8586231308382</v>
      </c>
      <c r="AR70" s="156">
        <f t="shared" si="52"/>
        <v>140.70117420063843</v>
      </c>
      <c r="AS70" s="53" t="str">
        <f t="shared" si="37"/>
        <v>N/A</v>
      </c>
      <c r="AT70" s="54">
        <f t="shared" si="22"/>
        <v>26.886619115106967</v>
      </c>
      <c r="AU70" s="52">
        <f t="shared" si="23"/>
        <v>25.76624205535242</v>
      </c>
      <c r="AV70" s="52">
        <f t="shared" si="24"/>
        <v>28.58586778206383</v>
      </c>
      <c r="AW70" s="52">
        <f t="shared" si="25"/>
        <v>24.842551069800237</v>
      </c>
      <c r="AX70" s="53" t="str">
        <f t="shared" si="26"/>
        <v>N/A</v>
      </c>
      <c r="AZ70" s="38">
        <v>57</v>
      </c>
    </row>
    <row r="71" spans="1:52" ht="12.75">
      <c r="A71" s="74"/>
      <c r="B71" s="65" t="s">
        <v>65</v>
      </c>
      <c r="C71" s="22"/>
      <c r="D71" s="21">
        <v>5</v>
      </c>
      <c r="E71" s="22"/>
      <c r="F71" s="349" t="s">
        <v>123</v>
      </c>
      <c r="G71" s="22">
        <v>100</v>
      </c>
      <c r="H71" s="22">
        <v>22</v>
      </c>
      <c r="I71" s="21">
        <f t="shared" si="2"/>
        <v>84</v>
      </c>
      <c r="J71" s="68">
        <v>66</v>
      </c>
      <c r="K71" s="68">
        <v>18</v>
      </c>
      <c r="L71" s="68"/>
      <c r="M71" s="17">
        <f t="shared" si="54"/>
        <v>3.6666666666666665</v>
      </c>
      <c r="N71" s="344" t="str">
        <f t="shared" si="14"/>
        <v>N/A</v>
      </c>
      <c r="O71" s="68">
        <v>38</v>
      </c>
      <c r="P71" s="68">
        <v>11</v>
      </c>
      <c r="Q71" s="17">
        <f t="shared" si="4"/>
        <v>3.4545454545454546</v>
      </c>
      <c r="R71" s="69">
        <f t="shared" si="27"/>
        <v>12.666666666666666</v>
      </c>
      <c r="S71" s="68">
        <v>35</v>
      </c>
      <c r="T71" s="68">
        <v>18</v>
      </c>
      <c r="U71" s="17">
        <f t="shared" si="15"/>
        <v>1.9444444444444444</v>
      </c>
      <c r="V71" s="69">
        <f t="shared" si="44"/>
        <v>7.129629629629629</v>
      </c>
      <c r="W71" s="68">
        <v>36</v>
      </c>
      <c r="X71" s="68">
        <v>28</v>
      </c>
      <c r="Y71" s="17">
        <f>W71/X71</f>
        <v>1.2857142857142858</v>
      </c>
      <c r="Z71" s="69">
        <f t="shared" si="45"/>
        <v>4.714285714285714</v>
      </c>
      <c r="AA71" s="68">
        <v>30</v>
      </c>
      <c r="AB71" s="68">
        <v>33</v>
      </c>
      <c r="AC71" s="17">
        <f t="shared" si="55"/>
        <v>0.9090909090909091</v>
      </c>
      <c r="AD71" s="69">
        <f t="shared" si="46"/>
        <v>3.333333333333333</v>
      </c>
      <c r="AE71" s="68">
        <v>38</v>
      </c>
      <c r="AF71" s="68">
        <v>51</v>
      </c>
      <c r="AG71" s="17">
        <f t="shared" si="8"/>
        <v>0.7450980392156863</v>
      </c>
      <c r="AH71" s="69">
        <f t="shared" si="47"/>
        <v>2.7320261437908497</v>
      </c>
      <c r="AI71" s="98"/>
      <c r="AJ71" s="98"/>
      <c r="AK71" s="329"/>
      <c r="AL71" s="155"/>
      <c r="AM71" s="94"/>
      <c r="AN71" s="51">
        <f t="shared" si="48"/>
        <v>34.61989417831498</v>
      </c>
      <c r="AO71" s="52">
        <f t="shared" si="49"/>
        <v>61.506513293421946</v>
      </c>
      <c r="AP71" s="52">
        <f t="shared" si="50"/>
        <v>93.01910961042206</v>
      </c>
      <c r="AQ71" s="52">
        <f t="shared" si="51"/>
        <v>131.55559787759694</v>
      </c>
      <c r="AR71" s="156">
        <f t="shared" si="52"/>
        <v>160.5104184630967</v>
      </c>
      <c r="AS71" s="53" t="str">
        <f t="shared" si="37"/>
        <v>N/A</v>
      </c>
      <c r="AT71" s="54">
        <f t="shared" si="22"/>
        <v>26.886619115106967</v>
      </c>
      <c r="AU71" s="52">
        <f t="shared" si="23"/>
        <v>31.512596317000117</v>
      </c>
      <c r="AV71" s="52">
        <f t="shared" si="24"/>
        <v>38.536488267174875</v>
      </c>
      <c r="AW71" s="52">
        <f t="shared" si="25"/>
        <v>28.95482058549976</v>
      </c>
      <c r="AX71" s="53" t="str">
        <f t="shared" si="26"/>
        <v>N/A</v>
      </c>
      <c r="AZ71" s="38">
        <v>58</v>
      </c>
    </row>
    <row r="72" spans="1:52" ht="12.75">
      <c r="A72" s="74"/>
      <c r="B72" s="65" t="s">
        <v>531</v>
      </c>
      <c r="C72" s="22"/>
      <c r="D72" s="21">
        <v>5</v>
      </c>
      <c r="E72" s="22"/>
      <c r="F72" s="349"/>
      <c r="G72" s="22"/>
      <c r="H72" s="22"/>
      <c r="I72" s="21">
        <f t="shared" si="2"/>
        <v>84</v>
      </c>
      <c r="J72" s="68">
        <v>66</v>
      </c>
      <c r="K72" s="68">
        <v>18</v>
      </c>
      <c r="L72" s="68"/>
      <c r="M72" s="17">
        <f t="shared" si="54"/>
        <v>3.6666666666666665</v>
      </c>
      <c r="N72" s="344" t="str">
        <f t="shared" si="14"/>
        <v>N/A</v>
      </c>
      <c r="O72" s="68"/>
      <c r="P72" s="68"/>
      <c r="Q72" s="17"/>
      <c r="R72" s="69"/>
      <c r="S72" s="68"/>
      <c r="T72" s="68"/>
      <c r="U72" s="17"/>
      <c r="V72" s="69"/>
      <c r="W72" s="68"/>
      <c r="X72" s="68"/>
      <c r="Y72" s="17"/>
      <c r="Z72" s="69"/>
      <c r="AA72" s="68"/>
      <c r="AB72" s="68"/>
      <c r="AC72" s="17"/>
      <c r="AD72" s="69"/>
      <c r="AE72" s="68"/>
      <c r="AF72" s="68"/>
      <c r="AG72" s="17"/>
      <c r="AH72" s="69"/>
      <c r="AI72" s="98"/>
      <c r="AJ72" s="98"/>
      <c r="AK72" s="329"/>
      <c r="AL72" s="155"/>
      <c r="AM72" s="94"/>
      <c r="AN72" s="51"/>
      <c r="AO72" s="52"/>
      <c r="AP72" s="52"/>
      <c r="AQ72" s="52"/>
      <c r="AR72" s="156"/>
      <c r="AS72" s="53" t="str">
        <f t="shared" si="37"/>
        <v>N/A</v>
      </c>
      <c r="AT72" s="54"/>
      <c r="AU72" s="52"/>
      <c r="AV72" s="52"/>
      <c r="AW72" s="52"/>
      <c r="AX72" s="53"/>
      <c r="AZ72" s="38">
        <v>59</v>
      </c>
    </row>
    <row r="73" spans="1:52" ht="12.75" customHeight="1">
      <c r="A73" s="74"/>
      <c r="B73" s="65" t="s">
        <v>211</v>
      </c>
      <c r="C73" s="22" t="s">
        <v>164</v>
      </c>
      <c r="D73" s="22">
        <v>5</v>
      </c>
      <c r="E73" s="22" t="s">
        <v>102</v>
      </c>
      <c r="F73" s="349" t="s">
        <v>124</v>
      </c>
      <c r="G73" s="22">
        <v>100</v>
      </c>
      <c r="H73" s="22">
        <v>24</v>
      </c>
      <c r="I73" s="21">
        <f t="shared" si="2"/>
        <v>84</v>
      </c>
      <c r="J73" s="68">
        <v>66</v>
      </c>
      <c r="K73" s="68">
        <v>18</v>
      </c>
      <c r="L73" s="68"/>
      <c r="M73" s="17">
        <f t="shared" si="54"/>
        <v>3.6666666666666665</v>
      </c>
      <c r="N73" s="344" t="str">
        <f t="shared" si="14"/>
        <v>N/A</v>
      </c>
      <c r="O73" s="68">
        <v>38</v>
      </c>
      <c r="P73" s="68">
        <v>11</v>
      </c>
      <c r="Q73" s="17">
        <f t="shared" si="4"/>
        <v>3.4545454545454546</v>
      </c>
      <c r="R73" s="69">
        <f t="shared" si="27"/>
        <v>12.666666666666666</v>
      </c>
      <c r="S73" s="68">
        <v>35</v>
      </c>
      <c r="T73" s="68">
        <v>18</v>
      </c>
      <c r="U73" s="17">
        <f t="shared" si="15"/>
        <v>1.9444444444444444</v>
      </c>
      <c r="V73" s="69">
        <f t="shared" si="44"/>
        <v>7.129629629629629</v>
      </c>
      <c r="W73" s="68">
        <v>36</v>
      </c>
      <c r="X73" s="68">
        <v>28</v>
      </c>
      <c r="Y73" s="17">
        <f>W73/X73</f>
        <v>1.2857142857142858</v>
      </c>
      <c r="Z73" s="69">
        <f t="shared" si="45"/>
        <v>4.714285714285714</v>
      </c>
      <c r="AA73" s="68">
        <v>31</v>
      </c>
      <c r="AB73" s="68">
        <v>32</v>
      </c>
      <c r="AC73" s="17">
        <f t="shared" si="55"/>
        <v>0.96875</v>
      </c>
      <c r="AD73" s="69">
        <f t="shared" si="46"/>
        <v>3.552083333333333</v>
      </c>
      <c r="AE73" s="68">
        <v>33</v>
      </c>
      <c r="AF73" s="68">
        <v>41</v>
      </c>
      <c r="AG73" s="17">
        <f t="shared" si="8"/>
        <v>0.8048780487804879</v>
      </c>
      <c r="AH73" s="69">
        <f t="shared" si="47"/>
        <v>2.951219512195122</v>
      </c>
      <c r="AI73" s="98"/>
      <c r="AJ73" s="98"/>
      <c r="AK73" s="329"/>
      <c r="AL73" s="155"/>
      <c r="AM73" s="94"/>
      <c r="AN73" s="51">
        <f t="shared" si="48"/>
        <v>34.61989417831498</v>
      </c>
      <c r="AO73" s="52">
        <f t="shared" si="49"/>
        <v>61.506513293421946</v>
      </c>
      <c r="AP73" s="52">
        <f t="shared" si="50"/>
        <v>93.01910961042206</v>
      </c>
      <c r="AQ73" s="52">
        <f t="shared" si="51"/>
        <v>123.45393349217308</v>
      </c>
      <c r="AR73" s="156">
        <f t="shared" si="52"/>
        <v>148.5889672997651</v>
      </c>
      <c r="AS73" s="53" t="str">
        <f t="shared" si="37"/>
        <v>N/A</v>
      </c>
      <c r="AT73" s="54">
        <f t="shared" si="22"/>
        <v>26.886619115106967</v>
      </c>
      <c r="AU73" s="52">
        <f t="shared" si="23"/>
        <v>31.512596317000117</v>
      </c>
      <c r="AV73" s="52">
        <f t="shared" si="24"/>
        <v>30.434823881751015</v>
      </c>
      <c r="AW73" s="52">
        <f t="shared" si="25"/>
        <v>25.135033807592023</v>
      </c>
      <c r="AX73" s="53" t="str">
        <f t="shared" si="26"/>
        <v>N/A</v>
      </c>
      <c r="AZ73" s="38">
        <v>60</v>
      </c>
    </row>
    <row r="74" spans="2:52" ht="12.75" customHeight="1">
      <c r="B74" s="65" t="s">
        <v>210</v>
      </c>
      <c r="C74" s="22" t="s">
        <v>164</v>
      </c>
      <c r="D74" s="22">
        <v>5</v>
      </c>
      <c r="E74" s="22" t="s">
        <v>102</v>
      </c>
      <c r="F74" s="349" t="s">
        <v>124</v>
      </c>
      <c r="G74" s="22">
        <v>100</v>
      </c>
      <c r="H74" s="22">
        <v>24</v>
      </c>
      <c r="I74" s="21">
        <f aca="true" t="shared" si="57" ref="I74:I83">J74+K74</f>
        <v>84</v>
      </c>
      <c r="J74" s="68">
        <v>66</v>
      </c>
      <c r="K74" s="68">
        <v>18</v>
      </c>
      <c r="L74" s="68"/>
      <c r="M74" s="17">
        <f aca="true" t="shared" si="58" ref="M74:M82">J74/K74</f>
        <v>3.6666666666666665</v>
      </c>
      <c r="N74" s="344" t="str">
        <f t="shared" si="14"/>
        <v>N/A</v>
      </c>
      <c r="O74" s="68">
        <v>38</v>
      </c>
      <c r="P74" s="68">
        <v>11</v>
      </c>
      <c r="Q74" s="17">
        <f aca="true" t="shared" si="59" ref="Q74:Q83">O74/P74</f>
        <v>3.4545454545454546</v>
      </c>
      <c r="R74" s="69">
        <f t="shared" si="27"/>
        <v>12.666666666666666</v>
      </c>
      <c r="S74" s="68">
        <v>35</v>
      </c>
      <c r="T74" s="68">
        <v>18</v>
      </c>
      <c r="U74" s="17">
        <f t="shared" si="15"/>
        <v>1.9444444444444444</v>
      </c>
      <c r="V74" s="69">
        <f t="shared" si="44"/>
        <v>7.129629629629629</v>
      </c>
      <c r="W74" s="68">
        <v>36</v>
      </c>
      <c r="X74" s="68">
        <v>28</v>
      </c>
      <c r="Y74" s="17">
        <f aca="true" t="shared" si="60" ref="Y74:Y83">W74/X74</f>
        <v>1.2857142857142858</v>
      </c>
      <c r="Z74" s="69">
        <f t="shared" si="45"/>
        <v>4.714285714285714</v>
      </c>
      <c r="AA74" s="68">
        <v>31</v>
      </c>
      <c r="AB74" s="68">
        <v>32</v>
      </c>
      <c r="AC74" s="17">
        <f aca="true" t="shared" si="61" ref="AC74:AC83">AA74/AB74</f>
        <v>0.96875</v>
      </c>
      <c r="AD74" s="69">
        <f t="shared" si="46"/>
        <v>3.552083333333333</v>
      </c>
      <c r="AE74" s="68">
        <v>33</v>
      </c>
      <c r="AF74" s="68">
        <v>41</v>
      </c>
      <c r="AG74" s="17">
        <f t="shared" si="8"/>
        <v>0.8048780487804879</v>
      </c>
      <c r="AH74" s="69">
        <f t="shared" si="47"/>
        <v>2.951219512195122</v>
      </c>
      <c r="AI74" s="98"/>
      <c r="AJ74" s="98"/>
      <c r="AK74" s="329"/>
      <c r="AL74" s="155"/>
      <c r="AM74" s="94"/>
      <c r="AN74" s="51">
        <f t="shared" si="48"/>
        <v>34.61989417831498</v>
      </c>
      <c r="AO74" s="52">
        <f t="shared" si="49"/>
        <v>61.506513293421946</v>
      </c>
      <c r="AP74" s="52">
        <f t="shared" si="50"/>
        <v>93.01910961042206</v>
      </c>
      <c r="AQ74" s="52">
        <f t="shared" si="51"/>
        <v>123.45393349217308</v>
      </c>
      <c r="AR74" s="156">
        <f t="shared" si="52"/>
        <v>148.5889672997651</v>
      </c>
      <c r="AS74" s="53" t="str">
        <f t="shared" si="37"/>
        <v>N/A</v>
      </c>
      <c r="AT74" s="54">
        <f t="shared" si="22"/>
        <v>26.886619115106967</v>
      </c>
      <c r="AU74" s="52">
        <f t="shared" si="23"/>
        <v>31.512596317000117</v>
      </c>
      <c r="AV74" s="52">
        <f t="shared" si="24"/>
        <v>30.434823881751015</v>
      </c>
      <c r="AW74" s="52">
        <f t="shared" si="25"/>
        <v>25.135033807592023</v>
      </c>
      <c r="AX74" s="53" t="str">
        <f t="shared" si="26"/>
        <v>N/A</v>
      </c>
      <c r="AZ74" s="38">
        <v>61</v>
      </c>
    </row>
    <row r="75" spans="1:52" ht="12.75">
      <c r="A75" s="74"/>
      <c r="B75" s="65" t="s">
        <v>213</v>
      </c>
      <c r="C75" s="22"/>
      <c r="D75" s="21">
        <v>5</v>
      </c>
      <c r="E75" s="22"/>
      <c r="F75" s="348" t="s">
        <v>118</v>
      </c>
      <c r="G75" s="21">
        <v>100</v>
      </c>
      <c r="H75" s="21">
        <v>24</v>
      </c>
      <c r="I75" s="21">
        <f t="shared" si="57"/>
        <v>84</v>
      </c>
      <c r="J75" s="154">
        <v>66</v>
      </c>
      <c r="K75" s="154">
        <v>18</v>
      </c>
      <c r="L75" s="154"/>
      <c r="M75" s="17">
        <f t="shared" si="58"/>
        <v>3.6666666666666665</v>
      </c>
      <c r="N75" s="344" t="str">
        <f t="shared" si="14"/>
        <v>N/A</v>
      </c>
      <c r="O75" s="68">
        <v>38</v>
      </c>
      <c r="P75" s="68">
        <v>11</v>
      </c>
      <c r="Q75" s="17">
        <f t="shared" si="59"/>
        <v>3.4545454545454546</v>
      </c>
      <c r="R75" s="69">
        <f t="shared" si="27"/>
        <v>12.666666666666666</v>
      </c>
      <c r="S75" s="68">
        <v>35</v>
      </c>
      <c r="T75" s="68">
        <v>18</v>
      </c>
      <c r="U75" s="17">
        <f t="shared" si="15"/>
        <v>1.9444444444444444</v>
      </c>
      <c r="V75" s="69">
        <f t="shared" si="44"/>
        <v>7.129629629629629</v>
      </c>
      <c r="W75" s="68">
        <v>39</v>
      </c>
      <c r="X75" s="68">
        <v>27</v>
      </c>
      <c r="Y75" s="17">
        <f t="shared" si="60"/>
        <v>1.4444444444444444</v>
      </c>
      <c r="Z75" s="69">
        <f t="shared" si="45"/>
        <v>5.296296296296296</v>
      </c>
      <c r="AA75" s="68">
        <v>35</v>
      </c>
      <c r="AB75" s="68">
        <v>31</v>
      </c>
      <c r="AC75" s="17">
        <f t="shared" si="61"/>
        <v>1.1290322580645162</v>
      </c>
      <c r="AD75" s="69">
        <f t="shared" si="46"/>
        <v>4.139784946236559</v>
      </c>
      <c r="AE75" s="68">
        <v>42</v>
      </c>
      <c r="AF75" s="68">
        <v>47</v>
      </c>
      <c r="AG75" s="17">
        <f t="shared" si="8"/>
        <v>0.8936170212765957</v>
      </c>
      <c r="AH75" s="69">
        <f t="shared" si="47"/>
        <v>3.2765957446808507</v>
      </c>
      <c r="AI75" s="98"/>
      <c r="AJ75" s="98"/>
      <c r="AK75" s="329"/>
      <c r="AL75" s="155"/>
      <c r="AM75" s="94"/>
      <c r="AN75" s="51">
        <f t="shared" si="48"/>
        <v>34.61989417831498</v>
      </c>
      <c r="AO75" s="52">
        <f t="shared" si="49"/>
        <v>61.506513293421946</v>
      </c>
      <c r="AP75" s="52">
        <f t="shared" si="50"/>
        <v>82.79722943345261</v>
      </c>
      <c r="AQ75" s="52">
        <f t="shared" si="51"/>
        <v>105.92788400533779</v>
      </c>
      <c r="AR75" s="156">
        <f t="shared" si="52"/>
        <v>133.8336168884644</v>
      </c>
      <c r="AS75" s="53" t="str">
        <f t="shared" si="37"/>
        <v>N/A</v>
      </c>
      <c r="AT75" s="54">
        <f t="shared" si="22"/>
        <v>26.886619115106967</v>
      </c>
      <c r="AU75" s="52">
        <f t="shared" si="23"/>
        <v>21.290716140030668</v>
      </c>
      <c r="AV75" s="52">
        <f t="shared" si="24"/>
        <v>23.130654571885174</v>
      </c>
      <c r="AW75" s="52">
        <f t="shared" si="25"/>
        <v>27.905732883126618</v>
      </c>
      <c r="AX75" s="53" t="str">
        <f t="shared" si="26"/>
        <v>N/A</v>
      </c>
      <c r="AZ75" s="38">
        <v>62</v>
      </c>
    </row>
    <row r="76" spans="1:52" ht="12.75">
      <c r="A76" s="74"/>
      <c r="B76" s="65" t="s">
        <v>214</v>
      </c>
      <c r="C76" s="22"/>
      <c r="D76" s="22">
        <v>5</v>
      </c>
      <c r="E76" s="22"/>
      <c r="F76" s="348" t="s">
        <v>118</v>
      </c>
      <c r="G76" s="21">
        <v>100</v>
      </c>
      <c r="H76" s="21">
        <v>24</v>
      </c>
      <c r="I76" s="21">
        <f t="shared" si="57"/>
        <v>84</v>
      </c>
      <c r="J76" s="154">
        <v>66</v>
      </c>
      <c r="K76" s="154">
        <v>18</v>
      </c>
      <c r="L76" s="154"/>
      <c r="M76" s="17">
        <f t="shared" si="58"/>
        <v>3.6666666666666665</v>
      </c>
      <c r="N76" s="344" t="str">
        <f t="shared" si="14"/>
        <v>N/A</v>
      </c>
      <c r="O76" s="68">
        <v>38</v>
      </c>
      <c r="P76" s="68">
        <v>11</v>
      </c>
      <c r="Q76" s="17">
        <f t="shared" si="59"/>
        <v>3.4545454545454546</v>
      </c>
      <c r="R76" s="69">
        <f t="shared" si="27"/>
        <v>12.666666666666666</v>
      </c>
      <c r="S76" s="68">
        <v>35</v>
      </c>
      <c r="T76" s="68">
        <v>18</v>
      </c>
      <c r="U76" s="17">
        <f t="shared" si="15"/>
        <v>1.9444444444444444</v>
      </c>
      <c r="V76" s="69">
        <f t="shared" si="44"/>
        <v>7.129629629629629</v>
      </c>
      <c r="W76" s="68">
        <v>39</v>
      </c>
      <c r="X76" s="68">
        <v>27</v>
      </c>
      <c r="Y76" s="17">
        <f t="shared" si="60"/>
        <v>1.4444444444444444</v>
      </c>
      <c r="Z76" s="69">
        <f t="shared" si="45"/>
        <v>5.296296296296296</v>
      </c>
      <c r="AA76" s="68">
        <v>35</v>
      </c>
      <c r="AB76" s="68">
        <v>31</v>
      </c>
      <c r="AC76" s="17">
        <f t="shared" si="61"/>
        <v>1.1290322580645162</v>
      </c>
      <c r="AD76" s="69">
        <f t="shared" si="46"/>
        <v>4.139784946236559</v>
      </c>
      <c r="AE76" s="68">
        <v>42</v>
      </c>
      <c r="AF76" s="68">
        <v>47</v>
      </c>
      <c r="AG76" s="17">
        <f t="shared" si="8"/>
        <v>0.8936170212765957</v>
      </c>
      <c r="AH76" s="69">
        <f t="shared" si="47"/>
        <v>3.2765957446808507</v>
      </c>
      <c r="AI76" s="98"/>
      <c r="AJ76" s="98"/>
      <c r="AK76" s="329"/>
      <c r="AL76" s="155"/>
      <c r="AM76" s="94"/>
      <c r="AN76" s="51">
        <f t="shared" si="48"/>
        <v>34.61989417831498</v>
      </c>
      <c r="AO76" s="52">
        <f t="shared" si="49"/>
        <v>61.506513293421946</v>
      </c>
      <c r="AP76" s="52">
        <f t="shared" si="50"/>
        <v>82.79722943345261</v>
      </c>
      <c r="AQ76" s="52">
        <f t="shared" si="51"/>
        <v>105.92788400533779</v>
      </c>
      <c r="AR76" s="156">
        <f t="shared" si="52"/>
        <v>133.8336168884644</v>
      </c>
      <c r="AS76" s="53" t="str">
        <f t="shared" si="37"/>
        <v>N/A</v>
      </c>
      <c r="AT76" s="54">
        <f t="shared" si="22"/>
        <v>26.886619115106967</v>
      </c>
      <c r="AU76" s="52">
        <f t="shared" si="23"/>
        <v>21.290716140030668</v>
      </c>
      <c r="AV76" s="52">
        <f t="shared" si="24"/>
        <v>23.130654571885174</v>
      </c>
      <c r="AW76" s="52">
        <f t="shared" si="25"/>
        <v>27.905732883126618</v>
      </c>
      <c r="AX76" s="53" t="str">
        <f t="shared" si="26"/>
        <v>N/A</v>
      </c>
      <c r="AZ76" s="38">
        <v>63</v>
      </c>
    </row>
    <row r="77" spans="2:52" ht="12.75">
      <c r="B77" s="298" t="s">
        <v>216</v>
      </c>
      <c r="C77" s="22"/>
      <c r="D77" s="21">
        <v>5</v>
      </c>
      <c r="E77" s="22"/>
      <c r="F77" s="348" t="s">
        <v>105</v>
      </c>
      <c r="G77" s="22">
        <v>90</v>
      </c>
      <c r="H77" s="22">
        <v>22</v>
      </c>
      <c r="I77" s="21">
        <f t="shared" si="57"/>
        <v>93</v>
      </c>
      <c r="J77" s="68">
        <v>74</v>
      </c>
      <c r="K77" s="68">
        <v>19</v>
      </c>
      <c r="L77" s="68"/>
      <c r="M77" s="17">
        <f t="shared" si="58"/>
        <v>3.8947368421052633</v>
      </c>
      <c r="N77" s="344" t="str">
        <f t="shared" si="14"/>
        <v>N/A</v>
      </c>
      <c r="O77" s="68">
        <v>38</v>
      </c>
      <c r="P77" s="68">
        <v>11</v>
      </c>
      <c r="Q77" s="17">
        <f t="shared" si="59"/>
        <v>3.4545454545454546</v>
      </c>
      <c r="R77" s="69">
        <f t="shared" si="27"/>
        <v>13.454545454545455</v>
      </c>
      <c r="S77" s="68">
        <v>36</v>
      </c>
      <c r="T77" s="68">
        <v>17</v>
      </c>
      <c r="U77" s="17">
        <f t="shared" si="15"/>
        <v>2.1176470588235294</v>
      </c>
      <c r="V77" s="69">
        <f t="shared" si="44"/>
        <v>8.247678018575852</v>
      </c>
      <c r="W77" s="68">
        <v>39</v>
      </c>
      <c r="X77" s="68">
        <v>27</v>
      </c>
      <c r="Y77" s="17">
        <f t="shared" si="60"/>
        <v>1.4444444444444444</v>
      </c>
      <c r="Z77" s="69">
        <f t="shared" si="45"/>
        <v>5.625730994152047</v>
      </c>
      <c r="AA77" s="68">
        <v>35</v>
      </c>
      <c r="AB77" s="68">
        <v>31</v>
      </c>
      <c r="AC77" s="17">
        <f t="shared" si="61"/>
        <v>1.1290322580645162</v>
      </c>
      <c r="AD77" s="69">
        <f t="shared" si="46"/>
        <v>4.397283531409169</v>
      </c>
      <c r="AE77" s="68">
        <v>31</v>
      </c>
      <c r="AF77" s="68">
        <v>34</v>
      </c>
      <c r="AG77" s="17">
        <f t="shared" si="8"/>
        <v>0.9117647058823529</v>
      </c>
      <c r="AH77" s="69">
        <f t="shared" si="47"/>
        <v>3.5510835913312695</v>
      </c>
      <c r="AI77" s="98"/>
      <c r="AJ77" s="98"/>
      <c r="AK77" s="329"/>
      <c r="AL77" s="155"/>
      <c r="AM77" s="94"/>
      <c r="AN77" s="51">
        <f t="shared" si="48"/>
        <v>32.59260307778302</v>
      </c>
      <c r="AO77" s="52">
        <f t="shared" si="49"/>
        <v>53.16874138446421</v>
      </c>
      <c r="AP77" s="52">
        <f t="shared" si="50"/>
        <v>77.94874302518737</v>
      </c>
      <c r="AQ77" s="52">
        <f t="shared" si="51"/>
        <v>99.724899806827</v>
      </c>
      <c r="AR77" s="156">
        <f t="shared" si="52"/>
        <v>123.4886896671427</v>
      </c>
      <c r="AS77" s="53" t="str">
        <f aca="true" t="shared" si="62" ref="AS77:AS84">IF(AK77&lt;&gt;0,($AO$4/(AK77*$M77))*$AW$4/(12*5280)*60,"N/A")</f>
        <v>N/A</v>
      </c>
      <c r="AT77" s="54">
        <f t="shared" si="22"/>
        <v>20.576138306681194</v>
      </c>
      <c r="AU77" s="52">
        <f t="shared" si="23"/>
        <v>24.780001640723157</v>
      </c>
      <c r="AV77" s="52">
        <f t="shared" si="24"/>
        <v>21.776156781639628</v>
      </c>
      <c r="AW77" s="52">
        <f t="shared" si="25"/>
        <v>23.763789860315697</v>
      </c>
      <c r="AX77" s="53" t="str">
        <f t="shared" si="26"/>
        <v>N/A</v>
      </c>
      <c r="AZ77" s="38">
        <v>64</v>
      </c>
    </row>
    <row r="78" spans="2:52" ht="12.75">
      <c r="B78" s="298" t="s">
        <v>66</v>
      </c>
      <c r="C78" s="22"/>
      <c r="D78" s="21">
        <v>5</v>
      </c>
      <c r="E78" s="22"/>
      <c r="F78" s="348" t="s">
        <v>67</v>
      </c>
      <c r="G78" s="21">
        <v>90</v>
      </c>
      <c r="H78" s="21">
        <v>22</v>
      </c>
      <c r="I78" s="21">
        <f>J78+K78</f>
        <v>93</v>
      </c>
      <c r="J78" s="68">
        <v>74</v>
      </c>
      <c r="K78" s="68">
        <v>19</v>
      </c>
      <c r="L78" s="68"/>
      <c r="M78" s="17">
        <v>3.894</v>
      </c>
      <c r="N78" s="344" t="str">
        <f t="shared" si="14"/>
        <v>N/A</v>
      </c>
      <c r="O78" s="68">
        <v>38</v>
      </c>
      <c r="P78" s="68">
        <v>11</v>
      </c>
      <c r="Q78" s="17">
        <f>O78/P78</f>
        <v>3.4545454545454546</v>
      </c>
      <c r="R78" s="69">
        <f>Q78*$M78</f>
        <v>13.452</v>
      </c>
      <c r="S78" s="68">
        <v>35</v>
      </c>
      <c r="T78" s="68">
        <v>18</v>
      </c>
      <c r="U78" s="17">
        <f>S78/T78</f>
        <v>1.9444444444444444</v>
      </c>
      <c r="V78" s="69">
        <f>U78*$M78</f>
        <v>7.571666666666667</v>
      </c>
      <c r="W78" s="68">
        <v>36</v>
      </c>
      <c r="X78" s="68">
        <v>28</v>
      </c>
      <c r="Y78" s="17">
        <f>W78/X78</f>
        <v>1.2857142857142858</v>
      </c>
      <c r="Z78" s="69">
        <f>Y78*$M78</f>
        <v>5.006571428571429</v>
      </c>
      <c r="AA78" s="68">
        <v>30</v>
      </c>
      <c r="AB78" s="68">
        <v>33</v>
      </c>
      <c r="AC78" s="17">
        <f>AA78/AB78</f>
        <v>0.9090909090909091</v>
      </c>
      <c r="AD78" s="69">
        <f>AC78*$M78</f>
        <v>3.54</v>
      </c>
      <c r="AE78" s="68">
        <v>27</v>
      </c>
      <c r="AF78" s="68">
        <v>38</v>
      </c>
      <c r="AG78" s="17">
        <f>AE78/AF78</f>
        <v>0.7105263157894737</v>
      </c>
      <c r="AH78" s="69">
        <f>AG78*$M78</f>
        <v>2.7667894736842107</v>
      </c>
      <c r="AI78" s="98"/>
      <c r="AJ78" s="98"/>
      <c r="AK78" s="329"/>
      <c r="AL78" s="155"/>
      <c r="AM78" s="94"/>
      <c r="AN78" s="51">
        <f t="shared" si="48"/>
        <v>32.59877041272597</v>
      </c>
      <c r="AO78" s="52">
        <f t="shared" si="49"/>
        <v>57.91573756442744</v>
      </c>
      <c r="AP78" s="52">
        <f t="shared" si="50"/>
        <v>87.58861545237482</v>
      </c>
      <c r="AQ78" s="52">
        <f t="shared" si="51"/>
        <v>123.87532756835867</v>
      </c>
      <c r="AR78" s="156">
        <f t="shared" si="52"/>
        <v>158.49368510429727</v>
      </c>
      <c r="AS78" s="53" t="str">
        <f t="shared" si="62"/>
        <v>N/A</v>
      </c>
      <c r="AT78" s="54">
        <f aca="true" t="shared" si="63" ref="AT78:AV80">AO78-AN78</f>
        <v>25.31696715170147</v>
      </c>
      <c r="AU78" s="52">
        <f t="shared" si="63"/>
        <v>29.672877887947386</v>
      </c>
      <c r="AV78" s="52">
        <f t="shared" si="63"/>
        <v>36.286712115983846</v>
      </c>
      <c r="AW78" s="52">
        <f aca="true" t="shared" si="64" ref="AW78:AX80">IF(AR78&lt;&gt;"N/A",AR78-AQ78,"N/A")</f>
        <v>34.6183575359386</v>
      </c>
      <c r="AX78" s="53" t="str">
        <f t="shared" si="64"/>
        <v>N/A</v>
      </c>
      <c r="AZ78" s="38">
        <v>65</v>
      </c>
    </row>
    <row r="79" spans="1:52" ht="12.75">
      <c r="A79" s="74"/>
      <c r="B79" s="298" t="s">
        <v>219</v>
      </c>
      <c r="C79" s="22"/>
      <c r="D79" s="21">
        <v>5</v>
      </c>
      <c r="E79" s="22"/>
      <c r="F79" s="348" t="s">
        <v>67</v>
      </c>
      <c r="G79" s="21">
        <v>90</v>
      </c>
      <c r="H79" s="21">
        <v>22</v>
      </c>
      <c r="I79" s="21">
        <f>J79+K79</f>
        <v>93</v>
      </c>
      <c r="J79" s="68">
        <v>74</v>
      </c>
      <c r="K79" s="68">
        <v>19</v>
      </c>
      <c r="L79" s="68"/>
      <c r="M79" s="17">
        <v>3.894</v>
      </c>
      <c r="N79" s="344" t="str">
        <f aca="true" t="shared" si="65" ref="N79:N125">IF($L79&lt;&gt;0,($J79/$L79),"N/A")</f>
        <v>N/A</v>
      </c>
      <c r="O79" s="68">
        <v>38</v>
      </c>
      <c r="P79" s="68">
        <v>11</v>
      </c>
      <c r="Q79" s="17">
        <f>O79/P79</f>
        <v>3.4545454545454546</v>
      </c>
      <c r="R79" s="69">
        <f>Q79*$M79</f>
        <v>13.452</v>
      </c>
      <c r="S79" s="68">
        <v>35</v>
      </c>
      <c r="T79" s="68">
        <v>18</v>
      </c>
      <c r="U79" s="17">
        <f>S79/T79</f>
        <v>1.9444444444444444</v>
      </c>
      <c r="V79" s="69">
        <f>U79*$M79</f>
        <v>7.571666666666667</v>
      </c>
      <c r="W79" s="68">
        <v>36</v>
      </c>
      <c r="X79" s="68">
        <v>28</v>
      </c>
      <c r="Y79" s="17">
        <f>W79/X79</f>
        <v>1.2857142857142858</v>
      </c>
      <c r="Z79" s="69">
        <f>Y79*$M79</f>
        <v>5.006571428571429</v>
      </c>
      <c r="AA79" s="68">
        <v>30</v>
      </c>
      <c r="AB79" s="68">
        <v>33</v>
      </c>
      <c r="AC79" s="17">
        <f>AA79/AB79</f>
        <v>0.9090909090909091</v>
      </c>
      <c r="AD79" s="69">
        <f>AC79*$M79</f>
        <v>3.54</v>
      </c>
      <c r="AE79" s="68">
        <v>27</v>
      </c>
      <c r="AF79" s="68">
        <v>38</v>
      </c>
      <c r="AG79" s="17">
        <f>AE79/AF79</f>
        <v>0.7105263157894737</v>
      </c>
      <c r="AH79" s="69">
        <f>AG79*$M79</f>
        <v>2.7667894736842107</v>
      </c>
      <c r="AI79" s="98"/>
      <c r="AJ79" s="98"/>
      <c r="AK79" s="329"/>
      <c r="AL79" s="155"/>
      <c r="AM79" s="94"/>
      <c r="AN79" s="51">
        <f t="shared" si="48"/>
        <v>32.59877041272597</v>
      </c>
      <c r="AO79" s="52">
        <f t="shared" si="49"/>
        <v>57.91573756442744</v>
      </c>
      <c r="AP79" s="52">
        <f t="shared" si="50"/>
        <v>87.58861545237482</v>
      </c>
      <c r="AQ79" s="52">
        <f t="shared" si="51"/>
        <v>123.87532756835867</v>
      </c>
      <c r="AR79" s="156">
        <f t="shared" si="52"/>
        <v>158.49368510429727</v>
      </c>
      <c r="AS79" s="53" t="str">
        <f t="shared" si="62"/>
        <v>N/A</v>
      </c>
      <c r="AT79" s="54">
        <f t="shared" si="63"/>
        <v>25.31696715170147</v>
      </c>
      <c r="AU79" s="52">
        <f t="shared" si="63"/>
        <v>29.672877887947386</v>
      </c>
      <c r="AV79" s="52">
        <f t="shared" si="63"/>
        <v>36.286712115983846</v>
      </c>
      <c r="AW79" s="52">
        <f t="shared" si="64"/>
        <v>34.6183575359386</v>
      </c>
      <c r="AX79" s="53" t="str">
        <f t="shared" si="64"/>
        <v>N/A</v>
      </c>
      <c r="AZ79" s="38">
        <v>66</v>
      </c>
    </row>
    <row r="80" spans="2:52" ht="12.75">
      <c r="B80" s="298" t="s">
        <v>220</v>
      </c>
      <c r="C80" s="22"/>
      <c r="D80" s="22">
        <v>5</v>
      </c>
      <c r="E80" s="22"/>
      <c r="F80" s="349" t="s">
        <v>68</v>
      </c>
      <c r="G80" s="21">
        <v>90</v>
      </c>
      <c r="H80" s="21">
        <v>22</v>
      </c>
      <c r="I80" s="21">
        <f>J80+K80</f>
        <v>93</v>
      </c>
      <c r="J80" s="68">
        <v>74</v>
      </c>
      <c r="K80" s="68">
        <v>19</v>
      </c>
      <c r="L80" s="68"/>
      <c r="M80" s="17">
        <f t="shared" si="58"/>
        <v>3.8947368421052633</v>
      </c>
      <c r="N80" s="344" t="str">
        <f t="shared" si="65"/>
        <v>N/A</v>
      </c>
      <c r="O80" s="68">
        <v>38</v>
      </c>
      <c r="P80" s="68">
        <v>11</v>
      </c>
      <c r="Q80" s="17">
        <f>O80/P80</f>
        <v>3.4545454545454546</v>
      </c>
      <c r="R80" s="69">
        <f>Q80*$M80</f>
        <v>13.454545454545455</v>
      </c>
      <c r="S80" s="68">
        <v>35</v>
      </c>
      <c r="T80" s="68">
        <v>18</v>
      </c>
      <c r="U80" s="17">
        <f>S80/T80</f>
        <v>1.9444444444444444</v>
      </c>
      <c r="V80" s="69">
        <f>U80*$M80</f>
        <v>7.573099415204679</v>
      </c>
      <c r="W80" s="68">
        <v>36</v>
      </c>
      <c r="X80" s="68">
        <v>28</v>
      </c>
      <c r="Y80" s="17">
        <f>W80/X80</f>
        <v>1.2857142857142858</v>
      </c>
      <c r="Z80" s="69">
        <f>Y80*$M80</f>
        <v>5.007518796992482</v>
      </c>
      <c r="AA80" s="68">
        <v>30</v>
      </c>
      <c r="AB80" s="68">
        <v>33</v>
      </c>
      <c r="AC80" s="17">
        <f>AA80/AB80</f>
        <v>0.9090909090909091</v>
      </c>
      <c r="AD80" s="69">
        <f>AC80*$M80</f>
        <v>3.54066985645933</v>
      </c>
      <c r="AE80" s="68">
        <v>27</v>
      </c>
      <c r="AF80" s="68">
        <v>38</v>
      </c>
      <c r="AG80" s="17">
        <f>AE80/AF80</f>
        <v>0.7105263157894737</v>
      </c>
      <c r="AH80" s="69">
        <f>AG80*$M80</f>
        <v>2.7673130193905817</v>
      </c>
      <c r="AI80" s="98"/>
      <c r="AJ80" s="98"/>
      <c r="AK80" s="329"/>
      <c r="AL80" s="155"/>
      <c r="AM80" s="94"/>
      <c r="AN80" s="51">
        <f t="shared" si="48"/>
        <v>32.59260307778302</v>
      </c>
      <c r="AO80" s="52">
        <f t="shared" si="49"/>
        <v>57.90478053299633</v>
      </c>
      <c r="AP80" s="52">
        <f t="shared" si="50"/>
        <v>87.57204463323517</v>
      </c>
      <c r="AQ80" s="52">
        <f t="shared" si="51"/>
        <v>123.85189169557547</v>
      </c>
      <c r="AR80" s="156">
        <f t="shared" si="52"/>
        <v>158.46369981252082</v>
      </c>
      <c r="AS80" s="53" t="str">
        <f t="shared" si="62"/>
        <v>N/A</v>
      </c>
      <c r="AT80" s="54">
        <f t="shared" si="63"/>
        <v>25.31217745521331</v>
      </c>
      <c r="AU80" s="52">
        <f t="shared" si="63"/>
        <v>29.66726410023884</v>
      </c>
      <c r="AV80" s="52">
        <f t="shared" si="63"/>
        <v>36.27984706234031</v>
      </c>
      <c r="AW80" s="52">
        <f t="shared" si="64"/>
        <v>34.61180811694534</v>
      </c>
      <c r="AX80" s="53" t="str">
        <f t="shared" si="64"/>
        <v>N/A</v>
      </c>
      <c r="AZ80" s="38">
        <v>67</v>
      </c>
    </row>
    <row r="81" spans="1:52" ht="12.75">
      <c r="A81" s="74"/>
      <c r="B81" s="298" t="s">
        <v>217</v>
      </c>
      <c r="C81" s="22"/>
      <c r="D81" s="22">
        <v>5</v>
      </c>
      <c r="E81" s="22"/>
      <c r="F81" s="348" t="s">
        <v>105</v>
      </c>
      <c r="G81" s="22">
        <v>90</v>
      </c>
      <c r="H81" s="22">
        <v>22</v>
      </c>
      <c r="I81" s="21">
        <f t="shared" si="57"/>
        <v>93</v>
      </c>
      <c r="J81" s="68">
        <v>74</v>
      </c>
      <c r="K81" s="68">
        <v>19</v>
      </c>
      <c r="L81" s="68"/>
      <c r="M81" s="17">
        <f t="shared" si="58"/>
        <v>3.8947368421052633</v>
      </c>
      <c r="N81" s="344" t="str">
        <f t="shared" si="65"/>
        <v>N/A</v>
      </c>
      <c r="O81" s="68">
        <v>38</v>
      </c>
      <c r="P81" s="68">
        <v>11</v>
      </c>
      <c r="Q81" s="17">
        <f t="shared" si="59"/>
        <v>3.4545454545454546</v>
      </c>
      <c r="R81" s="69">
        <f t="shared" si="27"/>
        <v>13.454545454545455</v>
      </c>
      <c r="S81" s="68">
        <v>36</v>
      </c>
      <c r="T81" s="68">
        <v>17</v>
      </c>
      <c r="U81" s="17">
        <f t="shared" si="15"/>
        <v>2.1176470588235294</v>
      </c>
      <c r="V81" s="69">
        <f t="shared" si="44"/>
        <v>8.247678018575852</v>
      </c>
      <c r="W81" s="68">
        <v>39</v>
      </c>
      <c r="X81" s="68">
        <v>27</v>
      </c>
      <c r="Y81" s="17">
        <f t="shared" si="60"/>
        <v>1.4444444444444444</v>
      </c>
      <c r="Z81" s="69">
        <f t="shared" si="45"/>
        <v>5.625730994152047</v>
      </c>
      <c r="AA81" s="68">
        <v>35</v>
      </c>
      <c r="AB81" s="68">
        <v>31</v>
      </c>
      <c r="AC81" s="17">
        <f t="shared" si="61"/>
        <v>1.1290322580645162</v>
      </c>
      <c r="AD81" s="69">
        <f t="shared" si="46"/>
        <v>4.397283531409169</v>
      </c>
      <c r="AE81" s="68">
        <v>31</v>
      </c>
      <c r="AF81" s="68">
        <v>34</v>
      </c>
      <c r="AG81" s="17">
        <f t="shared" si="8"/>
        <v>0.9117647058823529</v>
      </c>
      <c r="AH81" s="69">
        <f t="shared" si="47"/>
        <v>3.5510835913312695</v>
      </c>
      <c r="AI81" s="98"/>
      <c r="AJ81" s="98"/>
      <c r="AK81" s="329"/>
      <c r="AL81" s="155"/>
      <c r="AM81" s="94"/>
      <c r="AN81" s="51">
        <f t="shared" si="48"/>
        <v>32.59260307778302</v>
      </c>
      <c r="AO81" s="52">
        <f t="shared" si="49"/>
        <v>53.16874138446421</v>
      </c>
      <c r="AP81" s="52">
        <f t="shared" si="50"/>
        <v>77.94874302518737</v>
      </c>
      <c r="AQ81" s="52">
        <f t="shared" si="51"/>
        <v>99.724899806827</v>
      </c>
      <c r="AR81" s="156">
        <f t="shared" si="52"/>
        <v>123.4886896671427</v>
      </c>
      <c r="AS81" s="53" t="str">
        <f t="shared" si="62"/>
        <v>N/A</v>
      </c>
      <c r="AT81" s="54">
        <f t="shared" si="22"/>
        <v>20.576138306681194</v>
      </c>
      <c r="AU81" s="52">
        <f t="shared" si="23"/>
        <v>24.780001640723157</v>
      </c>
      <c r="AV81" s="52">
        <f t="shared" si="24"/>
        <v>21.776156781639628</v>
      </c>
      <c r="AW81" s="52">
        <f t="shared" si="25"/>
        <v>23.763789860315697</v>
      </c>
      <c r="AX81" s="53" t="str">
        <f t="shared" si="26"/>
        <v>N/A</v>
      </c>
      <c r="AZ81" s="38">
        <v>68</v>
      </c>
    </row>
    <row r="82" spans="1:52" ht="12.75">
      <c r="A82" s="74"/>
      <c r="B82" s="298" t="s">
        <v>215</v>
      </c>
      <c r="C82" s="22"/>
      <c r="D82" s="22">
        <v>5</v>
      </c>
      <c r="E82" s="22"/>
      <c r="F82" s="348" t="s">
        <v>105</v>
      </c>
      <c r="G82" s="22">
        <v>90</v>
      </c>
      <c r="H82" s="22">
        <v>22</v>
      </c>
      <c r="I82" s="21">
        <f t="shared" si="57"/>
        <v>93</v>
      </c>
      <c r="J82" s="68">
        <v>74</v>
      </c>
      <c r="K82" s="68">
        <v>19</v>
      </c>
      <c r="L82" s="68"/>
      <c r="M82" s="17">
        <f t="shared" si="58"/>
        <v>3.8947368421052633</v>
      </c>
      <c r="N82" s="344" t="str">
        <f t="shared" si="65"/>
        <v>N/A</v>
      </c>
      <c r="O82" s="68">
        <v>38</v>
      </c>
      <c r="P82" s="68">
        <v>11</v>
      </c>
      <c r="Q82" s="17">
        <f t="shared" si="59"/>
        <v>3.4545454545454546</v>
      </c>
      <c r="R82" s="69">
        <f t="shared" si="27"/>
        <v>13.454545454545455</v>
      </c>
      <c r="S82" s="68">
        <v>36</v>
      </c>
      <c r="T82" s="68">
        <v>17</v>
      </c>
      <c r="U82" s="17">
        <f t="shared" si="15"/>
        <v>2.1176470588235294</v>
      </c>
      <c r="V82" s="69">
        <f t="shared" si="44"/>
        <v>8.247678018575852</v>
      </c>
      <c r="W82" s="68">
        <v>39</v>
      </c>
      <c r="X82" s="68">
        <v>27</v>
      </c>
      <c r="Y82" s="17">
        <f t="shared" si="60"/>
        <v>1.4444444444444444</v>
      </c>
      <c r="Z82" s="69">
        <f t="shared" si="45"/>
        <v>5.625730994152047</v>
      </c>
      <c r="AA82" s="68">
        <v>35</v>
      </c>
      <c r="AB82" s="68">
        <v>31</v>
      </c>
      <c r="AC82" s="17">
        <f t="shared" si="61"/>
        <v>1.1290322580645162</v>
      </c>
      <c r="AD82" s="69">
        <f t="shared" si="46"/>
        <v>4.397283531409169</v>
      </c>
      <c r="AE82" s="68">
        <v>31</v>
      </c>
      <c r="AF82" s="68">
        <v>34</v>
      </c>
      <c r="AG82" s="17">
        <f t="shared" si="8"/>
        <v>0.9117647058823529</v>
      </c>
      <c r="AH82" s="69">
        <f t="shared" si="47"/>
        <v>3.5510835913312695</v>
      </c>
      <c r="AI82" s="98"/>
      <c r="AJ82" s="98"/>
      <c r="AK82" s="329"/>
      <c r="AL82" s="155"/>
      <c r="AM82" s="94"/>
      <c r="AN82" s="51">
        <f t="shared" si="48"/>
        <v>32.59260307778302</v>
      </c>
      <c r="AO82" s="52">
        <f t="shared" si="49"/>
        <v>53.16874138446421</v>
      </c>
      <c r="AP82" s="52">
        <f t="shared" si="50"/>
        <v>77.94874302518737</v>
      </c>
      <c r="AQ82" s="52">
        <f t="shared" si="51"/>
        <v>99.724899806827</v>
      </c>
      <c r="AR82" s="156">
        <f t="shared" si="52"/>
        <v>123.4886896671427</v>
      </c>
      <c r="AS82" s="53" t="str">
        <f t="shared" si="62"/>
        <v>N/A</v>
      </c>
      <c r="AT82" s="54">
        <f t="shared" si="22"/>
        <v>20.576138306681194</v>
      </c>
      <c r="AU82" s="52">
        <f t="shared" si="23"/>
        <v>24.780001640723157</v>
      </c>
      <c r="AV82" s="52">
        <f t="shared" si="24"/>
        <v>21.776156781639628</v>
      </c>
      <c r="AW82" s="52">
        <f t="shared" si="25"/>
        <v>23.763789860315697</v>
      </c>
      <c r="AX82" s="53" t="str">
        <f t="shared" si="26"/>
        <v>N/A</v>
      </c>
      <c r="AZ82" s="38">
        <v>69</v>
      </c>
    </row>
    <row r="83" spans="1:52" ht="12.75">
      <c r="A83" s="74"/>
      <c r="B83" s="298" t="s">
        <v>218</v>
      </c>
      <c r="C83" s="22"/>
      <c r="D83" s="22">
        <v>5</v>
      </c>
      <c r="E83" s="22"/>
      <c r="F83" s="348" t="s">
        <v>67</v>
      </c>
      <c r="G83" s="21">
        <v>90</v>
      </c>
      <c r="H83" s="21">
        <v>22</v>
      </c>
      <c r="I83" s="21">
        <f t="shared" si="57"/>
        <v>93</v>
      </c>
      <c r="J83" s="68">
        <v>74</v>
      </c>
      <c r="K83" s="68">
        <v>19</v>
      </c>
      <c r="L83" s="68"/>
      <c r="M83" s="17">
        <v>3.894</v>
      </c>
      <c r="N83" s="344" t="str">
        <f t="shared" si="65"/>
        <v>N/A</v>
      </c>
      <c r="O83" s="68">
        <v>38</v>
      </c>
      <c r="P83" s="68">
        <v>11</v>
      </c>
      <c r="Q83" s="17">
        <f t="shared" si="59"/>
        <v>3.4545454545454546</v>
      </c>
      <c r="R83" s="69">
        <f t="shared" si="27"/>
        <v>13.452</v>
      </c>
      <c r="S83" s="68">
        <v>35</v>
      </c>
      <c r="T83" s="68">
        <v>18</v>
      </c>
      <c r="U83" s="17">
        <f t="shared" si="15"/>
        <v>1.9444444444444444</v>
      </c>
      <c r="V83" s="69">
        <f t="shared" si="44"/>
        <v>7.571666666666667</v>
      </c>
      <c r="W83" s="68">
        <v>36</v>
      </c>
      <c r="X83" s="68">
        <v>28</v>
      </c>
      <c r="Y83" s="17">
        <f t="shared" si="60"/>
        <v>1.2857142857142858</v>
      </c>
      <c r="Z83" s="69">
        <f t="shared" si="45"/>
        <v>5.006571428571429</v>
      </c>
      <c r="AA83" s="68">
        <v>30</v>
      </c>
      <c r="AB83" s="68">
        <v>33</v>
      </c>
      <c r="AC83" s="17">
        <f t="shared" si="61"/>
        <v>0.9090909090909091</v>
      </c>
      <c r="AD83" s="69">
        <f t="shared" si="46"/>
        <v>3.54</v>
      </c>
      <c r="AE83" s="68">
        <v>27</v>
      </c>
      <c r="AF83" s="68">
        <v>38</v>
      </c>
      <c r="AG83" s="17">
        <f t="shared" si="8"/>
        <v>0.7105263157894737</v>
      </c>
      <c r="AH83" s="69">
        <f t="shared" si="47"/>
        <v>2.7667894736842107</v>
      </c>
      <c r="AI83" s="98"/>
      <c r="AJ83" s="98"/>
      <c r="AK83" s="329"/>
      <c r="AL83" s="155"/>
      <c r="AM83" s="94"/>
      <c r="AN83" s="51">
        <f t="shared" si="48"/>
        <v>32.59877041272597</v>
      </c>
      <c r="AO83" s="52">
        <f t="shared" si="49"/>
        <v>57.91573756442744</v>
      </c>
      <c r="AP83" s="52">
        <f t="shared" si="50"/>
        <v>87.58861545237482</v>
      </c>
      <c r="AQ83" s="52">
        <f t="shared" si="51"/>
        <v>123.87532756835867</v>
      </c>
      <c r="AR83" s="156">
        <f t="shared" si="52"/>
        <v>158.49368510429727</v>
      </c>
      <c r="AS83" s="53" t="str">
        <f t="shared" si="62"/>
        <v>N/A</v>
      </c>
      <c r="AT83" s="54">
        <f t="shared" si="22"/>
        <v>25.31696715170147</v>
      </c>
      <c r="AU83" s="52">
        <f t="shared" si="23"/>
        <v>29.672877887947386</v>
      </c>
      <c r="AV83" s="52">
        <f t="shared" si="24"/>
        <v>36.286712115983846</v>
      </c>
      <c r="AW83" s="52">
        <f t="shared" si="25"/>
        <v>34.6183575359386</v>
      </c>
      <c r="AX83" s="53" t="str">
        <f t="shared" si="26"/>
        <v>N/A</v>
      </c>
      <c r="AZ83" s="38">
        <v>70</v>
      </c>
    </row>
    <row r="84" spans="1:52" ht="12.75">
      <c r="A84" s="74"/>
      <c r="B84" s="65" t="s">
        <v>69</v>
      </c>
      <c r="C84" s="22"/>
      <c r="D84" s="22">
        <v>5</v>
      </c>
      <c r="E84" s="22"/>
      <c r="F84" s="348" t="s">
        <v>70</v>
      </c>
      <c r="G84" s="22">
        <v>90</v>
      </c>
      <c r="H84" s="22">
        <v>22</v>
      </c>
      <c r="I84" s="21">
        <f t="shared" si="2"/>
        <v>93</v>
      </c>
      <c r="J84" s="68">
        <v>74</v>
      </c>
      <c r="K84" s="68">
        <v>19</v>
      </c>
      <c r="L84" s="68"/>
      <c r="M84" s="17">
        <f t="shared" si="54"/>
        <v>3.8947368421052633</v>
      </c>
      <c r="N84" s="344" t="str">
        <f t="shared" si="65"/>
        <v>N/A</v>
      </c>
      <c r="O84" s="68">
        <v>38</v>
      </c>
      <c r="P84" s="68">
        <v>11</v>
      </c>
      <c r="Q84" s="17">
        <f t="shared" si="4"/>
        <v>3.4545454545454546</v>
      </c>
      <c r="R84" s="69">
        <f t="shared" si="27"/>
        <v>13.454545454545455</v>
      </c>
      <c r="S84" s="68">
        <v>35</v>
      </c>
      <c r="T84" s="68">
        <v>18</v>
      </c>
      <c r="U84" s="17">
        <f t="shared" si="15"/>
        <v>1.9444444444444444</v>
      </c>
      <c r="V84" s="69">
        <f t="shared" si="44"/>
        <v>7.573099415204679</v>
      </c>
      <c r="W84" s="68">
        <v>36</v>
      </c>
      <c r="X84" s="68">
        <v>28</v>
      </c>
      <c r="Y84" s="17">
        <f aca="true" t="shared" si="66" ref="Y84:Y101">W84/X84</f>
        <v>1.2857142857142858</v>
      </c>
      <c r="Z84" s="69">
        <f t="shared" si="45"/>
        <v>5.007518796992482</v>
      </c>
      <c r="AA84" s="68">
        <v>30</v>
      </c>
      <c r="AB84" s="68">
        <v>33</v>
      </c>
      <c r="AC84" s="17">
        <f t="shared" si="55"/>
        <v>0.9090909090909091</v>
      </c>
      <c r="AD84" s="69">
        <f t="shared" si="46"/>
        <v>3.54066985645933</v>
      </c>
      <c r="AE84" s="68">
        <v>27</v>
      </c>
      <c r="AF84" s="68">
        <v>38</v>
      </c>
      <c r="AG84" s="17">
        <f t="shared" si="8"/>
        <v>0.7105263157894737</v>
      </c>
      <c r="AH84" s="69">
        <f t="shared" si="47"/>
        <v>2.7673130193905817</v>
      </c>
      <c r="AI84" s="98"/>
      <c r="AJ84" s="98"/>
      <c r="AK84" s="329"/>
      <c r="AL84" s="155"/>
      <c r="AM84" s="94"/>
      <c r="AN84" s="51">
        <f t="shared" si="48"/>
        <v>32.59260307778302</v>
      </c>
      <c r="AO84" s="52">
        <f t="shared" si="49"/>
        <v>57.90478053299633</v>
      </c>
      <c r="AP84" s="52">
        <f t="shared" si="50"/>
        <v>87.57204463323517</v>
      </c>
      <c r="AQ84" s="52">
        <f t="shared" si="51"/>
        <v>123.85189169557547</v>
      </c>
      <c r="AR84" s="156">
        <f t="shared" si="52"/>
        <v>158.46369981252082</v>
      </c>
      <c r="AS84" s="53" t="str">
        <f t="shared" si="62"/>
        <v>N/A</v>
      </c>
      <c r="AT84" s="54">
        <f t="shared" si="22"/>
        <v>25.31217745521331</v>
      </c>
      <c r="AU84" s="52">
        <f t="shared" si="23"/>
        <v>29.66726410023884</v>
      </c>
      <c r="AV84" s="52">
        <f t="shared" si="24"/>
        <v>36.27984706234031</v>
      </c>
      <c r="AW84" s="52">
        <f t="shared" si="25"/>
        <v>34.61180811694534</v>
      </c>
      <c r="AX84" s="53" t="str">
        <f t="shared" si="26"/>
        <v>N/A</v>
      </c>
      <c r="AZ84" s="38">
        <v>71</v>
      </c>
    </row>
    <row r="85" spans="1:52" ht="12.75">
      <c r="A85" s="74"/>
      <c r="B85" s="65" t="s">
        <v>508</v>
      </c>
      <c r="C85" s="22"/>
      <c r="D85" s="22">
        <v>5</v>
      </c>
      <c r="E85" s="22"/>
      <c r="F85" s="348"/>
      <c r="G85" s="22"/>
      <c r="H85" s="22"/>
      <c r="I85" s="21"/>
      <c r="J85" s="68"/>
      <c r="K85" s="68"/>
      <c r="L85" s="68"/>
      <c r="M85" s="17"/>
      <c r="N85" s="344" t="str">
        <f t="shared" si="65"/>
        <v>N/A</v>
      </c>
      <c r="O85" s="68">
        <v>38</v>
      </c>
      <c r="P85" s="68">
        <v>11</v>
      </c>
      <c r="Q85" s="17">
        <f t="shared" si="4"/>
        <v>3.4545454545454546</v>
      </c>
      <c r="R85" s="69">
        <f t="shared" si="27"/>
        <v>0</v>
      </c>
      <c r="S85" s="68">
        <v>36</v>
      </c>
      <c r="T85" s="68">
        <v>17</v>
      </c>
      <c r="U85" s="17">
        <f t="shared" si="15"/>
        <v>2.1176470588235294</v>
      </c>
      <c r="V85" s="69">
        <f t="shared" si="44"/>
        <v>0</v>
      </c>
      <c r="W85" s="68">
        <v>39</v>
      </c>
      <c r="X85" s="68">
        <v>27</v>
      </c>
      <c r="Y85" s="17">
        <f t="shared" si="66"/>
        <v>1.4444444444444444</v>
      </c>
      <c r="Z85" s="69">
        <f t="shared" si="45"/>
        <v>0</v>
      </c>
      <c r="AA85" s="68">
        <v>35</v>
      </c>
      <c r="AB85" s="68">
        <v>31</v>
      </c>
      <c r="AC85" s="17">
        <f t="shared" si="55"/>
        <v>1.1290322580645162</v>
      </c>
      <c r="AD85" s="69">
        <f t="shared" si="46"/>
        <v>0</v>
      </c>
      <c r="AE85" s="68">
        <v>31</v>
      </c>
      <c r="AF85" s="68">
        <v>34</v>
      </c>
      <c r="AG85" s="17">
        <f t="shared" si="8"/>
        <v>0.9117647058823529</v>
      </c>
      <c r="AH85" s="69">
        <f t="shared" si="47"/>
        <v>0</v>
      </c>
      <c r="AI85" s="98"/>
      <c r="AJ85" s="98"/>
      <c r="AK85" s="329"/>
      <c r="AL85" s="155"/>
      <c r="AM85" s="94"/>
      <c r="AN85" s="51"/>
      <c r="AO85" s="52"/>
      <c r="AP85" s="52"/>
      <c r="AQ85" s="52"/>
      <c r="AR85" s="156"/>
      <c r="AS85" s="53" t="str">
        <f aca="true" t="shared" si="67" ref="AS85:AS91">IF(AK85&lt;&gt;0,($AO$4/(AK85*$M85))*$AW$4/(12*5280)*60,"N/A")</f>
        <v>N/A</v>
      </c>
      <c r="AT85" s="54"/>
      <c r="AU85" s="52"/>
      <c r="AV85" s="52"/>
      <c r="AW85" s="52"/>
      <c r="AX85" s="53" t="str">
        <f aca="true" t="shared" si="68" ref="AX85:AX91">IF(AS85&lt;&gt;"N/A",AS85-AR85,"N/A")</f>
        <v>N/A</v>
      </c>
      <c r="AZ85" s="38">
        <v>72</v>
      </c>
    </row>
    <row r="86" spans="1:52" ht="12.75">
      <c r="A86" s="74"/>
      <c r="B86" s="300" t="s">
        <v>75</v>
      </c>
      <c r="C86" s="23"/>
      <c r="D86" s="23">
        <v>4</v>
      </c>
      <c r="E86" s="23"/>
      <c r="F86" s="350" t="s">
        <v>76</v>
      </c>
      <c r="G86" s="8">
        <v>90</v>
      </c>
      <c r="H86" s="8">
        <v>22</v>
      </c>
      <c r="I86" s="8">
        <f t="shared" si="2"/>
        <v>93</v>
      </c>
      <c r="J86" s="68">
        <v>74</v>
      </c>
      <c r="K86" s="68">
        <v>19</v>
      </c>
      <c r="L86" s="68"/>
      <c r="M86" s="17">
        <f t="shared" si="54"/>
        <v>3.8947368421052633</v>
      </c>
      <c r="N86" s="344" t="str">
        <f t="shared" si="65"/>
        <v>N/A</v>
      </c>
      <c r="O86" s="68">
        <v>38</v>
      </c>
      <c r="P86" s="68">
        <v>11</v>
      </c>
      <c r="Q86" s="17">
        <f t="shared" si="4"/>
        <v>3.4545454545454546</v>
      </c>
      <c r="R86" s="69">
        <f t="shared" si="27"/>
        <v>13.454545454545455</v>
      </c>
      <c r="S86" s="68">
        <v>35</v>
      </c>
      <c r="T86" s="68">
        <v>18</v>
      </c>
      <c r="U86" s="17">
        <f t="shared" si="15"/>
        <v>1.9444444444444444</v>
      </c>
      <c r="V86" s="69">
        <f t="shared" si="44"/>
        <v>7.573099415204679</v>
      </c>
      <c r="W86" s="68">
        <v>36</v>
      </c>
      <c r="X86" s="68">
        <v>28</v>
      </c>
      <c r="Y86" s="17">
        <f t="shared" si="66"/>
        <v>1.2857142857142858</v>
      </c>
      <c r="Z86" s="69">
        <f t="shared" si="45"/>
        <v>5.007518796992482</v>
      </c>
      <c r="AA86" s="68">
        <v>31</v>
      </c>
      <c r="AB86" s="68">
        <v>32</v>
      </c>
      <c r="AC86" s="17">
        <f t="shared" si="55"/>
        <v>0.96875</v>
      </c>
      <c r="AD86" s="69">
        <f t="shared" si="46"/>
        <v>3.773026315789474</v>
      </c>
      <c r="AE86" s="68"/>
      <c r="AF86" s="68"/>
      <c r="AG86" s="17"/>
      <c r="AH86" s="69"/>
      <c r="AI86" s="98"/>
      <c r="AJ86" s="98"/>
      <c r="AK86" s="329"/>
      <c r="AL86" s="155"/>
      <c r="AM86" s="94"/>
      <c r="AN86" s="51">
        <f aca="true" t="shared" si="69" ref="AN86:AN91">($AO$4/(Q86*$M86))*$AW$4/(12*5280)*60</f>
        <v>32.59260307778302</v>
      </c>
      <c r="AO86" s="52">
        <f aca="true" t="shared" si="70" ref="AO86:AO91">($AO$4/(U86*$M86))*$AW$4/(12*5280)*60</f>
        <v>57.90478053299633</v>
      </c>
      <c r="AP86" s="52">
        <f aca="true" t="shared" si="71" ref="AP86:AP91">($AO$4/(Y86*$M86))*$AW$4/(12*5280)*60</f>
        <v>87.57204463323517</v>
      </c>
      <c r="AQ86" s="52">
        <f aca="true" t="shared" si="72" ref="AQ86:AQ91">($AO$4/(AC86*$M86))*$AW$4/(12*5280)*60</f>
        <v>116.22464909848726</v>
      </c>
      <c r="AR86" s="156" t="str">
        <f aca="true" t="shared" si="73" ref="AR86:AR91">IF(AG86&lt;&gt;0,($AO$4/(AG86*$M86))*$AW$4/(12*5280)*60,"N/A")</f>
        <v>N/A</v>
      </c>
      <c r="AS86" s="53" t="str">
        <f t="shared" si="67"/>
        <v>N/A</v>
      </c>
      <c r="AT86" s="54">
        <f aca="true" t="shared" si="74" ref="AT86:AT91">AO86-AN86</f>
        <v>25.31217745521331</v>
      </c>
      <c r="AU86" s="52">
        <f aca="true" t="shared" si="75" ref="AU86:AU91">AP86-AO86</f>
        <v>29.66726410023884</v>
      </c>
      <c r="AV86" s="52">
        <f aca="true" t="shared" si="76" ref="AV86:AV91">AQ86-AP86</f>
        <v>28.652604465252097</v>
      </c>
      <c r="AW86" s="52" t="str">
        <f aca="true" t="shared" si="77" ref="AW86:AW91">IF(AR86&lt;&gt;"N/A",AR86-AQ86,"N/A")</f>
        <v>N/A</v>
      </c>
      <c r="AX86" s="53" t="str">
        <f t="shared" si="68"/>
        <v>N/A</v>
      </c>
      <c r="AZ86" s="38">
        <v>73</v>
      </c>
    </row>
    <row r="87" spans="2:52" ht="12.75">
      <c r="B87" s="300" t="s">
        <v>75</v>
      </c>
      <c r="C87" s="23"/>
      <c r="D87" s="23">
        <v>4</v>
      </c>
      <c r="E87" s="23"/>
      <c r="F87" s="350" t="s">
        <v>77</v>
      </c>
      <c r="G87" s="8">
        <v>90</v>
      </c>
      <c r="H87" s="8">
        <v>22</v>
      </c>
      <c r="I87" s="8">
        <f t="shared" si="2"/>
        <v>93</v>
      </c>
      <c r="J87" s="68">
        <v>74</v>
      </c>
      <c r="K87" s="68">
        <v>19</v>
      </c>
      <c r="L87" s="68"/>
      <c r="M87" s="17">
        <f t="shared" si="54"/>
        <v>3.8947368421052633</v>
      </c>
      <c r="N87" s="344" t="str">
        <f t="shared" si="65"/>
        <v>N/A</v>
      </c>
      <c r="O87" s="68">
        <v>38</v>
      </c>
      <c r="P87" s="68">
        <v>11</v>
      </c>
      <c r="Q87" s="17">
        <f t="shared" si="4"/>
        <v>3.4545454545454546</v>
      </c>
      <c r="R87" s="69">
        <f t="shared" si="27"/>
        <v>13.454545454545455</v>
      </c>
      <c r="S87" s="68">
        <v>35</v>
      </c>
      <c r="T87" s="68">
        <v>18</v>
      </c>
      <c r="U87" s="17">
        <f t="shared" si="15"/>
        <v>1.9444444444444444</v>
      </c>
      <c r="V87" s="69">
        <f t="shared" si="44"/>
        <v>7.573099415204679</v>
      </c>
      <c r="W87" s="68">
        <v>35</v>
      </c>
      <c r="X87" s="68">
        <v>28</v>
      </c>
      <c r="Y87" s="17">
        <f t="shared" si="66"/>
        <v>1.25</v>
      </c>
      <c r="Z87" s="69">
        <f t="shared" si="45"/>
        <v>4.868421052631579</v>
      </c>
      <c r="AA87" s="68">
        <v>30</v>
      </c>
      <c r="AB87" s="68">
        <v>33</v>
      </c>
      <c r="AC87" s="17">
        <f t="shared" si="55"/>
        <v>0.9090909090909091</v>
      </c>
      <c r="AD87" s="69">
        <f t="shared" si="46"/>
        <v>3.54066985645933</v>
      </c>
      <c r="AE87" s="68"/>
      <c r="AF87" s="68"/>
      <c r="AG87" s="17"/>
      <c r="AH87" s="69"/>
      <c r="AI87" s="98"/>
      <c r="AJ87" s="98"/>
      <c r="AK87" s="329"/>
      <c r="AL87" s="155"/>
      <c r="AM87" s="94"/>
      <c r="AN87" s="51">
        <f t="shared" si="69"/>
        <v>32.59260307778302</v>
      </c>
      <c r="AO87" s="52">
        <f t="shared" si="70"/>
        <v>57.90478053299633</v>
      </c>
      <c r="AP87" s="52">
        <f t="shared" si="71"/>
        <v>90.07410305132763</v>
      </c>
      <c r="AQ87" s="52">
        <f t="shared" si="72"/>
        <v>123.85189169557547</v>
      </c>
      <c r="AR87" s="156" t="str">
        <f t="shared" si="73"/>
        <v>N/A</v>
      </c>
      <c r="AS87" s="53" t="str">
        <f t="shared" si="67"/>
        <v>N/A</v>
      </c>
      <c r="AT87" s="54">
        <f t="shared" si="74"/>
        <v>25.31217745521331</v>
      </c>
      <c r="AU87" s="52">
        <f t="shared" si="75"/>
        <v>32.1693225183313</v>
      </c>
      <c r="AV87" s="52">
        <f t="shared" si="76"/>
        <v>33.77778864424785</v>
      </c>
      <c r="AW87" s="52" t="str">
        <f t="shared" si="77"/>
        <v>N/A</v>
      </c>
      <c r="AX87" s="53" t="str">
        <f t="shared" si="68"/>
        <v>N/A</v>
      </c>
      <c r="AZ87" s="38">
        <v>74</v>
      </c>
    </row>
    <row r="88" spans="2:52" ht="12.75">
      <c r="B88" s="300" t="s">
        <v>484</v>
      </c>
      <c r="C88" s="23"/>
      <c r="D88" s="23">
        <v>4</v>
      </c>
      <c r="E88" s="23"/>
      <c r="F88" s="350" t="s">
        <v>480</v>
      </c>
      <c r="G88" s="8">
        <v>90</v>
      </c>
      <c r="H88" s="8">
        <v>22</v>
      </c>
      <c r="I88" s="8">
        <f t="shared" si="2"/>
        <v>94</v>
      </c>
      <c r="J88" s="68">
        <v>74</v>
      </c>
      <c r="K88" s="68">
        <v>20</v>
      </c>
      <c r="L88" s="68"/>
      <c r="M88" s="17">
        <f t="shared" si="54"/>
        <v>3.7</v>
      </c>
      <c r="N88" s="344" t="str">
        <f t="shared" si="65"/>
        <v>N/A</v>
      </c>
      <c r="O88" s="68">
        <v>38</v>
      </c>
      <c r="P88" s="68">
        <v>11</v>
      </c>
      <c r="Q88" s="17">
        <f t="shared" si="4"/>
        <v>3.4545454545454546</v>
      </c>
      <c r="R88" s="69">
        <f t="shared" si="27"/>
        <v>12.781818181818183</v>
      </c>
      <c r="S88" s="68">
        <v>35</v>
      </c>
      <c r="T88" s="68">
        <v>18</v>
      </c>
      <c r="U88" s="17">
        <f t="shared" si="15"/>
        <v>1.9444444444444444</v>
      </c>
      <c r="V88" s="69">
        <f t="shared" si="44"/>
        <v>7.194444444444445</v>
      </c>
      <c r="W88" s="68">
        <v>36</v>
      </c>
      <c r="X88" s="68">
        <v>28</v>
      </c>
      <c r="Y88" s="17">
        <f t="shared" si="66"/>
        <v>1.2857142857142858</v>
      </c>
      <c r="Z88" s="69">
        <f t="shared" si="45"/>
        <v>4.757142857142858</v>
      </c>
      <c r="AA88" s="68">
        <v>31</v>
      </c>
      <c r="AB88" s="68">
        <v>32</v>
      </c>
      <c r="AC88" s="319">
        <f aca="true" t="shared" si="78" ref="AC88:AC98">AA88/AB88</f>
        <v>0.96875</v>
      </c>
      <c r="AD88" s="69">
        <f t="shared" si="46"/>
        <v>3.584375</v>
      </c>
      <c r="AE88" s="68"/>
      <c r="AF88" s="68"/>
      <c r="AG88" s="17"/>
      <c r="AH88" s="69"/>
      <c r="AI88" s="98"/>
      <c r="AJ88" s="98"/>
      <c r="AK88" s="329"/>
      <c r="AL88" s="155"/>
      <c r="AM88" s="94"/>
      <c r="AN88" s="51">
        <f t="shared" si="69"/>
        <v>34.3080032397716</v>
      </c>
      <c r="AO88" s="52">
        <f t="shared" si="70"/>
        <v>60.95240056104877</v>
      </c>
      <c r="AP88" s="52">
        <f t="shared" si="71"/>
        <v>92.18109961393176</v>
      </c>
      <c r="AQ88" s="52">
        <f t="shared" si="72"/>
        <v>122.34173589314446</v>
      </c>
      <c r="AR88" s="156" t="str">
        <f t="shared" si="73"/>
        <v>N/A</v>
      </c>
      <c r="AS88" s="53" t="str">
        <f t="shared" si="67"/>
        <v>N/A</v>
      </c>
      <c r="AT88" s="54">
        <f t="shared" si="74"/>
        <v>26.644397321277168</v>
      </c>
      <c r="AU88" s="52">
        <f t="shared" si="75"/>
        <v>31.228699052882995</v>
      </c>
      <c r="AV88" s="52">
        <f t="shared" si="76"/>
        <v>30.160636279212696</v>
      </c>
      <c r="AW88" s="52" t="str">
        <f t="shared" si="77"/>
        <v>N/A</v>
      </c>
      <c r="AX88" s="53" t="str">
        <f t="shared" si="68"/>
        <v>N/A</v>
      </c>
      <c r="AZ88" s="38">
        <v>75</v>
      </c>
    </row>
    <row r="89" spans="2:52" ht="12.75">
      <c r="B89" s="300" t="s">
        <v>485</v>
      </c>
      <c r="C89" s="23"/>
      <c r="D89" s="23">
        <v>4</v>
      </c>
      <c r="E89" s="23"/>
      <c r="F89" s="350" t="s">
        <v>487</v>
      </c>
      <c r="G89" s="8">
        <v>90</v>
      </c>
      <c r="H89" s="8">
        <v>22</v>
      </c>
      <c r="I89" s="8">
        <f t="shared" si="2"/>
        <v>78</v>
      </c>
      <c r="J89" s="68">
        <v>64</v>
      </c>
      <c r="K89" s="68">
        <v>14</v>
      </c>
      <c r="L89" s="68"/>
      <c r="M89" s="17">
        <f t="shared" si="54"/>
        <v>4.571428571428571</v>
      </c>
      <c r="N89" s="344" t="str">
        <f t="shared" si="65"/>
        <v>N/A</v>
      </c>
      <c r="O89" s="68">
        <v>38</v>
      </c>
      <c r="P89" s="68">
        <v>11</v>
      </c>
      <c r="Q89" s="17">
        <f t="shared" si="4"/>
        <v>3.4545454545454546</v>
      </c>
      <c r="R89" s="69">
        <f t="shared" si="27"/>
        <v>15.792207792207792</v>
      </c>
      <c r="S89" s="68">
        <v>41</v>
      </c>
      <c r="T89" s="68">
        <v>20</v>
      </c>
      <c r="U89" s="17">
        <f t="shared" si="15"/>
        <v>2.05</v>
      </c>
      <c r="V89" s="69">
        <f t="shared" si="44"/>
        <v>9.37142857142857</v>
      </c>
      <c r="W89" s="68">
        <v>62</v>
      </c>
      <c r="X89" s="68">
        <v>46</v>
      </c>
      <c r="Y89" s="17">
        <f t="shared" si="66"/>
        <v>1.3478260869565217</v>
      </c>
      <c r="Z89" s="69">
        <f t="shared" si="45"/>
        <v>6.161490683229813</v>
      </c>
      <c r="AA89" s="68">
        <v>53</v>
      </c>
      <c r="AB89" s="68">
        <v>55</v>
      </c>
      <c r="AC89" s="319">
        <f t="shared" si="78"/>
        <v>0.9636363636363636</v>
      </c>
      <c r="AD89" s="69">
        <f t="shared" si="46"/>
        <v>4.405194805194805</v>
      </c>
      <c r="AE89" s="68"/>
      <c r="AF89" s="68"/>
      <c r="AG89" s="17"/>
      <c r="AH89" s="69"/>
      <c r="AI89" s="98"/>
      <c r="AJ89" s="98"/>
      <c r="AK89" s="329"/>
      <c r="AL89" s="155"/>
      <c r="AM89" s="94"/>
      <c r="AN89" s="51">
        <f t="shared" si="69"/>
        <v>27.76804012219014</v>
      </c>
      <c r="AO89" s="52">
        <f t="shared" si="70"/>
        <v>46.79314965158428</v>
      </c>
      <c r="AP89" s="52">
        <f t="shared" si="71"/>
        <v>71.17087116361931</v>
      </c>
      <c r="AQ89" s="52">
        <f t="shared" si="72"/>
        <v>99.54580421162504</v>
      </c>
      <c r="AR89" s="156" t="str">
        <f t="shared" si="73"/>
        <v>N/A</v>
      </c>
      <c r="AS89" s="53" t="str">
        <f t="shared" si="67"/>
        <v>N/A</v>
      </c>
      <c r="AT89" s="54">
        <f t="shared" si="74"/>
        <v>19.02510952939414</v>
      </c>
      <c r="AU89" s="52">
        <f t="shared" si="75"/>
        <v>24.37772151203503</v>
      </c>
      <c r="AV89" s="52">
        <f t="shared" si="76"/>
        <v>28.37493304800573</v>
      </c>
      <c r="AW89" s="52" t="str">
        <f t="shared" si="77"/>
        <v>N/A</v>
      </c>
      <c r="AX89" s="53" t="str">
        <f t="shared" si="68"/>
        <v>N/A</v>
      </c>
      <c r="AZ89" s="38">
        <v>76</v>
      </c>
    </row>
    <row r="90" spans="2:52" ht="12.75">
      <c r="B90" s="300" t="s">
        <v>488</v>
      </c>
      <c r="C90" s="23"/>
      <c r="D90" s="23">
        <v>4</v>
      </c>
      <c r="E90" s="23"/>
      <c r="F90" s="350" t="s">
        <v>489</v>
      </c>
      <c r="G90" s="8">
        <v>90</v>
      </c>
      <c r="H90" s="8">
        <v>22</v>
      </c>
      <c r="I90" s="21">
        <f aca="true" t="shared" si="79" ref="I90:I102">J90+K90</f>
        <v>98</v>
      </c>
      <c r="J90" s="68">
        <v>79</v>
      </c>
      <c r="K90" s="68">
        <v>19</v>
      </c>
      <c r="L90" s="68"/>
      <c r="M90" s="17">
        <f aca="true" t="shared" si="80" ref="M90:M102">J90/K90</f>
        <v>4.157894736842105</v>
      </c>
      <c r="N90" s="344" t="str">
        <f t="shared" si="65"/>
        <v>N/A</v>
      </c>
      <c r="O90" s="68">
        <v>38</v>
      </c>
      <c r="P90" s="68">
        <v>11</v>
      </c>
      <c r="Q90" s="17">
        <f t="shared" si="4"/>
        <v>3.4545454545454546</v>
      </c>
      <c r="R90" s="69">
        <f t="shared" si="27"/>
        <v>14.363636363636363</v>
      </c>
      <c r="S90" s="68">
        <v>35</v>
      </c>
      <c r="T90" s="68">
        <v>18</v>
      </c>
      <c r="U90" s="17">
        <f t="shared" si="15"/>
        <v>1.9444444444444444</v>
      </c>
      <c r="V90" s="69">
        <f t="shared" si="44"/>
        <v>8.084795321637428</v>
      </c>
      <c r="W90" s="68">
        <v>36</v>
      </c>
      <c r="X90" s="68">
        <v>28</v>
      </c>
      <c r="Y90" s="17">
        <f t="shared" si="66"/>
        <v>1.2857142857142858</v>
      </c>
      <c r="Z90" s="69">
        <f t="shared" si="45"/>
        <v>5.345864661654136</v>
      </c>
      <c r="AA90" s="68">
        <v>31</v>
      </c>
      <c r="AB90" s="68">
        <v>32</v>
      </c>
      <c r="AC90" s="319">
        <f t="shared" si="78"/>
        <v>0.96875</v>
      </c>
      <c r="AD90" s="69">
        <f t="shared" si="46"/>
        <v>4.027960526315789</v>
      </c>
      <c r="AE90" s="68"/>
      <c r="AF90" s="68"/>
      <c r="AG90" s="17"/>
      <c r="AH90" s="69"/>
      <c r="AI90" s="98"/>
      <c r="AJ90" s="98"/>
      <c r="AK90" s="329"/>
      <c r="AL90" s="155"/>
      <c r="AM90" s="94"/>
      <c r="AN90" s="51">
        <f t="shared" si="69"/>
        <v>30.529780098176506</v>
      </c>
      <c r="AO90" s="52">
        <f t="shared" si="70"/>
        <v>54.23992100559148</v>
      </c>
      <c r="AP90" s="52">
        <f t="shared" si="71"/>
        <v>82.02951016277726</v>
      </c>
      <c r="AQ90" s="52">
        <f t="shared" si="72"/>
        <v>108.86865864921592</v>
      </c>
      <c r="AR90" s="156" t="str">
        <f t="shared" si="73"/>
        <v>N/A</v>
      </c>
      <c r="AS90" s="53" t="str">
        <f t="shared" si="67"/>
        <v>N/A</v>
      </c>
      <c r="AT90" s="54">
        <f t="shared" si="74"/>
        <v>23.710140907414978</v>
      </c>
      <c r="AU90" s="52">
        <f t="shared" si="75"/>
        <v>27.789589157185773</v>
      </c>
      <c r="AV90" s="52">
        <f t="shared" si="76"/>
        <v>26.83914848643866</v>
      </c>
      <c r="AW90" s="52" t="str">
        <f t="shared" si="77"/>
        <v>N/A</v>
      </c>
      <c r="AX90" s="53" t="str">
        <f t="shared" si="68"/>
        <v>N/A</v>
      </c>
      <c r="AZ90" s="38">
        <v>77</v>
      </c>
    </row>
    <row r="91" spans="2:52" ht="12.75">
      <c r="B91" s="300" t="s">
        <v>498</v>
      </c>
      <c r="C91" s="23"/>
      <c r="D91" s="23">
        <v>4</v>
      </c>
      <c r="E91" s="23"/>
      <c r="F91" s="351" t="s">
        <v>509</v>
      </c>
      <c r="G91" s="8">
        <v>90</v>
      </c>
      <c r="H91" s="8">
        <v>22</v>
      </c>
      <c r="I91" s="21">
        <f t="shared" si="79"/>
        <v>93</v>
      </c>
      <c r="J91" s="68">
        <v>74</v>
      </c>
      <c r="K91" s="68">
        <v>19</v>
      </c>
      <c r="L91" s="68"/>
      <c r="M91" s="17">
        <f t="shared" si="80"/>
        <v>3.8947368421052633</v>
      </c>
      <c r="N91" s="344" t="str">
        <f t="shared" si="65"/>
        <v>N/A</v>
      </c>
      <c r="O91" s="68">
        <v>38</v>
      </c>
      <c r="P91" s="68">
        <v>11</v>
      </c>
      <c r="Q91" s="17">
        <f t="shared" si="4"/>
        <v>3.4545454545454546</v>
      </c>
      <c r="R91" s="69">
        <f t="shared" si="27"/>
        <v>13.454545454545455</v>
      </c>
      <c r="S91" s="68">
        <v>35</v>
      </c>
      <c r="T91" s="68">
        <v>18</v>
      </c>
      <c r="U91" s="17">
        <f t="shared" si="15"/>
        <v>1.9444444444444444</v>
      </c>
      <c r="V91" s="69">
        <f t="shared" si="44"/>
        <v>7.573099415204679</v>
      </c>
      <c r="W91" s="68">
        <v>35</v>
      </c>
      <c r="X91" s="68">
        <v>28</v>
      </c>
      <c r="Y91" s="17">
        <f t="shared" si="66"/>
        <v>1.25</v>
      </c>
      <c r="Z91" s="69">
        <f t="shared" si="45"/>
        <v>4.868421052631579</v>
      </c>
      <c r="AA91" s="68">
        <v>30</v>
      </c>
      <c r="AB91" s="68">
        <v>33</v>
      </c>
      <c r="AC91" s="319">
        <f t="shared" si="78"/>
        <v>0.9090909090909091</v>
      </c>
      <c r="AD91" s="69">
        <f t="shared" si="46"/>
        <v>3.54066985645933</v>
      </c>
      <c r="AE91" s="68"/>
      <c r="AF91" s="68"/>
      <c r="AG91" s="17"/>
      <c r="AH91" s="69"/>
      <c r="AI91" s="98"/>
      <c r="AJ91" s="98"/>
      <c r="AK91" s="329"/>
      <c r="AL91" s="155"/>
      <c r="AM91" s="94"/>
      <c r="AN91" s="51">
        <f t="shared" si="69"/>
        <v>32.59260307778302</v>
      </c>
      <c r="AO91" s="52">
        <f t="shared" si="70"/>
        <v>57.90478053299633</v>
      </c>
      <c r="AP91" s="52">
        <f t="shared" si="71"/>
        <v>90.07410305132763</v>
      </c>
      <c r="AQ91" s="52">
        <f t="shared" si="72"/>
        <v>123.85189169557547</v>
      </c>
      <c r="AR91" s="156" t="str">
        <f t="shared" si="73"/>
        <v>N/A</v>
      </c>
      <c r="AS91" s="53" t="str">
        <f t="shared" si="67"/>
        <v>N/A</v>
      </c>
      <c r="AT91" s="54">
        <f t="shared" si="74"/>
        <v>25.31217745521331</v>
      </c>
      <c r="AU91" s="52">
        <f t="shared" si="75"/>
        <v>32.1693225183313</v>
      </c>
      <c r="AV91" s="52">
        <f t="shared" si="76"/>
        <v>33.77778864424785</v>
      </c>
      <c r="AW91" s="52" t="str">
        <f t="shared" si="77"/>
        <v>N/A</v>
      </c>
      <c r="AX91" s="53" t="str">
        <f t="shared" si="68"/>
        <v>N/A</v>
      </c>
      <c r="AZ91" s="38">
        <v>78</v>
      </c>
    </row>
    <row r="92" spans="1:52" ht="12.75">
      <c r="A92" s="74"/>
      <c r="B92" s="298" t="s">
        <v>79</v>
      </c>
      <c r="C92" s="22"/>
      <c r="D92" s="22">
        <v>4</v>
      </c>
      <c r="E92" s="22"/>
      <c r="F92" s="350" t="s">
        <v>504</v>
      </c>
      <c r="G92" s="22">
        <v>90</v>
      </c>
      <c r="H92" s="22">
        <v>22</v>
      </c>
      <c r="I92" s="21">
        <f t="shared" si="79"/>
        <v>93</v>
      </c>
      <c r="J92" s="68">
        <v>74</v>
      </c>
      <c r="K92" s="68">
        <v>19</v>
      </c>
      <c r="L92" s="68"/>
      <c r="M92" s="17">
        <f t="shared" si="80"/>
        <v>3.8947368421052633</v>
      </c>
      <c r="N92" s="344" t="str">
        <f t="shared" si="65"/>
        <v>N/A</v>
      </c>
      <c r="O92" s="68">
        <v>38</v>
      </c>
      <c r="P92" s="68">
        <v>11</v>
      </c>
      <c r="Q92" s="17">
        <f t="shared" si="4"/>
        <v>3.4545454545454546</v>
      </c>
      <c r="R92" s="69">
        <f t="shared" si="27"/>
        <v>13.454545454545455</v>
      </c>
      <c r="S92" s="68">
        <v>35</v>
      </c>
      <c r="T92" s="68">
        <v>20</v>
      </c>
      <c r="U92" s="17">
        <f t="shared" si="15"/>
        <v>1.75</v>
      </c>
      <c r="V92" s="69">
        <f t="shared" si="44"/>
        <v>6.815789473684211</v>
      </c>
      <c r="W92" s="68">
        <v>33</v>
      </c>
      <c r="X92" s="68">
        <v>31</v>
      </c>
      <c r="Y92" s="17">
        <f t="shared" si="66"/>
        <v>1.064516129032258</v>
      </c>
      <c r="Z92" s="69">
        <f t="shared" si="45"/>
        <v>4.146010186757215</v>
      </c>
      <c r="AA92" s="68">
        <v>26</v>
      </c>
      <c r="AB92" s="68">
        <v>37</v>
      </c>
      <c r="AC92" s="17">
        <f t="shared" si="78"/>
        <v>0.7027027027027027</v>
      </c>
      <c r="AD92" s="69">
        <f t="shared" si="46"/>
        <v>2.736842105263158</v>
      </c>
      <c r="AE92" s="68"/>
      <c r="AF92" s="68"/>
      <c r="AG92" s="17"/>
      <c r="AH92" s="69"/>
      <c r="AI92" s="98"/>
      <c r="AJ92" s="98"/>
      <c r="AK92" s="329"/>
      <c r="AL92" s="155"/>
      <c r="AM92" s="94"/>
      <c r="AN92" s="51">
        <f t="shared" si="48"/>
        <v>32.59260307778302</v>
      </c>
      <c r="AO92" s="52">
        <f t="shared" si="49"/>
        <v>64.33864503666258</v>
      </c>
      <c r="AP92" s="52">
        <f t="shared" si="50"/>
        <v>105.76883312845288</v>
      </c>
      <c r="AQ92" s="52">
        <f t="shared" si="51"/>
        <v>160.22797177399625</v>
      </c>
      <c r="AR92" s="156" t="str">
        <f t="shared" si="52"/>
        <v>N/A</v>
      </c>
      <c r="AS92" s="53" t="str">
        <f>IF(AK92&lt;&gt;0,($AO$4/(AK92*$M92))*$AW$4/(12*5280)*60,"N/A")</f>
        <v>N/A</v>
      </c>
      <c r="AT92" s="54">
        <f t="shared" si="22"/>
        <v>31.746041958879566</v>
      </c>
      <c r="AU92" s="52">
        <f t="shared" si="23"/>
        <v>41.4301880917903</v>
      </c>
      <c r="AV92" s="52">
        <f t="shared" si="24"/>
        <v>54.45913864554336</v>
      </c>
      <c r="AW92" s="52" t="str">
        <f t="shared" si="25"/>
        <v>N/A</v>
      </c>
      <c r="AX92" s="53" t="str">
        <f t="shared" si="26"/>
        <v>N/A</v>
      </c>
      <c r="AZ92" s="38">
        <v>79</v>
      </c>
    </row>
    <row r="93" spans="1:52" ht="12.75">
      <c r="A93" s="74"/>
      <c r="B93" s="298" t="s">
        <v>103</v>
      </c>
      <c r="C93" s="22"/>
      <c r="D93" s="22">
        <v>4</v>
      </c>
      <c r="E93" s="22"/>
      <c r="F93" s="350" t="s">
        <v>77</v>
      </c>
      <c r="G93" s="8">
        <v>90</v>
      </c>
      <c r="H93" s="8">
        <v>22</v>
      </c>
      <c r="I93" s="8">
        <f t="shared" si="79"/>
        <v>93</v>
      </c>
      <c r="J93" s="68">
        <v>74</v>
      </c>
      <c r="K93" s="68">
        <v>19</v>
      </c>
      <c r="L93" s="68"/>
      <c r="M93" s="17">
        <f t="shared" si="80"/>
        <v>3.8947368421052633</v>
      </c>
      <c r="N93" s="344" t="str">
        <f t="shared" si="65"/>
        <v>N/A</v>
      </c>
      <c r="O93" s="68">
        <v>38</v>
      </c>
      <c r="P93" s="68">
        <v>11</v>
      </c>
      <c r="Q93" s="17">
        <f t="shared" si="4"/>
        <v>3.4545454545454546</v>
      </c>
      <c r="R93" s="69">
        <f t="shared" si="27"/>
        <v>13.454545454545455</v>
      </c>
      <c r="S93" s="68">
        <v>35</v>
      </c>
      <c r="T93" s="68">
        <v>18</v>
      </c>
      <c r="U93" s="17">
        <f t="shared" si="15"/>
        <v>1.9444444444444444</v>
      </c>
      <c r="V93" s="69">
        <f t="shared" si="44"/>
        <v>7.573099415204679</v>
      </c>
      <c r="W93" s="68">
        <v>35</v>
      </c>
      <c r="X93" s="68">
        <v>28</v>
      </c>
      <c r="Y93" s="17">
        <f t="shared" si="66"/>
        <v>1.25</v>
      </c>
      <c r="Z93" s="69">
        <f t="shared" si="45"/>
        <v>4.868421052631579</v>
      </c>
      <c r="AA93" s="68">
        <v>30</v>
      </c>
      <c r="AB93" s="68">
        <v>33</v>
      </c>
      <c r="AC93" s="17">
        <f t="shared" si="78"/>
        <v>0.9090909090909091</v>
      </c>
      <c r="AD93" s="69">
        <f t="shared" si="46"/>
        <v>3.54066985645933</v>
      </c>
      <c r="AE93" s="68"/>
      <c r="AF93" s="68"/>
      <c r="AG93" s="17"/>
      <c r="AH93" s="69"/>
      <c r="AI93" s="98"/>
      <c r="AJ93" s="98"/>
      <c r="AK93" s="329"/>
      <c r="AL93" s="155"/>
      <c r="AM93" s="94"/>
      <c r="AN93" s="51">
        <f t="shared" si="48"/>
        <v>32.59260307778302</v>
      </c>
      <c r="AO93" s="52">
        <f t="shared" si="49"/>
        <v>57.90478053299633</v>
      </c>
      <c r="AP93" s="52">
        <f t="shared" si="50"/>
        <v>90.07410305132763</v>
      </c>
      <c r="AQ93" s="52">
        <f t="shared" si="51"/>
        <v>123.85189169557547</v>
      </c>
      <c r="AR93" s="156" t="str">
        <f t="shared" si="52"/>
        <v>N/A</v>
      </c>
      <c r="AS93" s="53" t="str">
        <f>IF(AK93&lt;&gt;0,($AO$4/(AK93*$M93))*$AW$4/(12*5280)*60,"N/A")</f>
        <v>N/A</v>
      </c>
      <c r="AT93" s="54">
        <f t="shared" si="22"/>
        <v>25.31217745521331</v>
      </c>
      <c r="AU93" s="52">
        <f t="shared" si="23"/>
        <v>32.1693225183313</v>
      </c>
      <c r="AV93" s="52">
        <f t="shared" si="24"/>
        <v>33.77778864424785</v>
      </c>
      <c r="AW93" s="52" t="str">
        <f t="shared" si="25"/>
        <v>N/A</v>
      </c>
      <c r="AX93" s="53" t="str">
        <f t="shared" si="26"/>
        <v>N/A</v>
      </c>
      <c r="AZ93" s="38">
        <v>80</v>
      </c>
    </row>
    <row r="94" spans="2:52" ht="12.75">
      <c r="B94" s="300" t="s">
        <v>73</v>
      </c>
      <c r="C94" s="23"/>
      <c r="D94" s="23">
        <v>4</v>
      </c>
      <c r="E94" s="23"/>
      <c r="F94" s="350" t="s">
        <v>74</v>
      </c>
      <c r="G94" s="8">
        <v>90</v>
      </c>
      <c r="H94" s="8">
        <v>22</v>
      </c>
      <c r="I94" s="8">
        <f t="shared" si="79"/>
        <v>93</v>
      </c>
      <c r="J94" s="68">
        <v>74</v>
      </c>
      <c r="K94" s="68">
        <v>19</v>
      </c>
      <c r="L94" s="68"/>
      <c r="M94" s="17">
        <f t="shared" si="80"/>
        <v>3.8947368421052633</v>
      </c>
      <c r="N94" s="344" t="str">
        <f t="shared" si="65"/>
        <v>N/A</v>
      </c>
      <c r="O94" s="68">
        <v>38</v>
      </c>
      <c r="P94" s="68">
        <v>11</v>
      </c>
      <c r="Q94" s="17">
        <f t="shared" si="4"/>
        <v>3.4545454545454546</v>
      </c>
      <c r="R94" s="69">
        <f t="shared" si="27"/>
        <v>13.454545454545455</v>
      </c>
      <c r="S94" s="68">
        <v>35</v>
      </c>
      <c r="T94" s="68">
        <v>20</v>
      </c>
      <c r="U94" s="17">
        <f t="shared" si="15"/>
        <v>1.75</v>
      </c>
      <c r="V94" s="69">
        <f t="shared" si="44"/>
        <v>6.815789473684211</v>
      </c>
      <c r="W94" s="68">
        <v>33</v>
      </c>
      <c r="X94" s="68">
        <v>31</v>
      </c>
      <c r="Y94" s="17">
        <f t="shared" si="66"/>
        <v>1.064516129032258</v>
      </c>
      <c r="Z94" s="69">
        <f t="shared" si="45"/>
        <v>4.146010186757215</v>
      </c>
      <c r="AA94" s="68">
        <v>26</v>
      </c>
      <c r="AB94" s="68">
        <v>37</v>
      </c>
      <c r="AC94" s="17">
        <f t="shared" si="78"/>
        <v>0.7027027027027027</v>
      </c>
      <c r="AD94" s="69">
        <f t="shared" si="46"/>
        <v>2.736842105263158</v>
      </c>
      <c r="AE94" s="68"/>
      <c r="AF94" s="68"/>
      <c r="AG94" s="17"/>
      <c r="AH94" s="69"/>
      <c r="AI94" s="98"/>
      <c r="AJ94" s="98"/>
      <c r="AK94" s="329"/>
      <c r="AL94" s="155"/>
      <c r="AM94" s="94"/>
      <c r="AN94" s="51">
        <f t="shared" si="48"/>
        <v>32.59260307778302</v>
      </c>
      <c r="AO94" s="52">
        <f t="shared" si="49"/>
        <v>64.33864503666258</v>
      </c>
      <c r="AP94" s="52">
        <f t="shared" si="50"/>
        <v>105.76883312845288</v>
      </c>
      <c r="AQ94" s="52">
        <f t="shared" si="51"/>
        <v>160.22797177399625</v>
      </c>
      <c r="AR94" s="156" t="str">
        <f t="shared" si="52"/>
        <v>N/A</v>
      </c>
      <c r="AS94" s="53" t="str">
        <f>IF(AK94&lt;&gt;0,($AO$4/(AK94*$M94))*$AW$4/(12*5280)*60,"N/A")</f>
        <v>N/A</v>
      </c>
      <c r="AT94" s="54">
        <f t="shared" si="22"/>
        <v>31.746041958879566</v>
      </c>
      <c r="AU94" s="52">
        <f t="shared" si="23"/>
        <v>41.4301880917903</v>
      </c>
      <c r="AV94" s="52">
        <f t="shared" si="24"/>
        <v>54.45913864554336</v>
      </c>
      <c r="AW94" s="52" t="str">
        <f t="shared" si="25"/>
        <v>N/A</v>
      </c>
      <c r="AX94" s="53" t="str">
        <f t="shared" si="26"/>
        <v>N/A</v>
      </c>
      <c r="AZ94" s="38">
        <v>81</v>
      </c>
    </row>
    <row r="95" spans="2:52" ht="12.75">
      <c r="B95" s="300" t="s">
        <v>497</v>
      </c>
      <c r="C95" s="23"/>
      <c r="D95" s="23">
        <v>4</v>
      </c>
      <c r="E95" s="23"/>
      <c r="F95" s="350"/>
      <c r="G95" s="8">
        <v>90</v>
      </c>
      <c r="H95" s="8">
        <v>22</v>
      </c>
      <c r="I95" s="8">
        <f t="shared" si="79"/>
        <v>93</v>
      </c>
      <c r="J95" s="68">
        <v>74</v>
      </c>
      <c r="K95" s="68">
        <v>19</v>
      </c>
      <c r="L95" s="68"/>
      <c r="M95" s="17">
        <f t="shared" si="80"/>
        <v>3.8947368421052633</v>
      </c>
      <c r="N95" s="344" t="str">
        <f t="shared" si="65"/>
        <v>N/A</v>
      </c>
      <c r="O95" s="68">
        <v>38</v>
      </c>
      <c r="P95" s="68">
        <v>11</v>
      </c>
      <c r="Q95" s="17">
        <f t="shared" si="4"/>
        <v>3.4545454545454546</v>
      </c>
      <c r="R95" s="69">
        <f t="shared" si="27"/>
        <v>13.454545454545455</v>
      </c>
      <c r="S95" s="68">
        <v>35</v>
      </c>
      <c r="T95" s="68">
        <v>18</v>
      </c>
      <c r="U95" s="17">
        <f t="shared" si="15"/>
        <v>1.9444444444444444</v>
      </c>
      <c r="V95" s="69">
        <f t="shared" si="44"/>
        <v>7.573099415204679</v>
      </c>
      <c r="W95" s="68">
        <v>35</v>
      </c>
      <c r="X95" s="68">
        <v>28</v>
      </c>
      <c r="Y95" s="17">
        <f t="shared" si="66"/>
        <v>1.25</v>
      </c>
      <c r="Z95" s="69">
        <f t="shared" si="45"/>
        <v>4.868421052631579</v>
      </c>
      <c r="AA95" s="68">
        <v>30</v>
      </c>
      <c r="AB95" s="68">
        <v>33</v>
      </c>
      <c r="AC95" s="319">
        <f t="shared" si="78"/>
        <v>0.9090909090909091</v>
      </c>
      <c r="AD95" s="69">
        <f t="shared" si="46"/>
        <v>3.54066985645933</v>
      </c>
      <c r="AE95" s="68"/>
      <c r="AF95" s="68"/>
      <c r="AG95" s="17"/>
      <c r="AH95" s="69"/>
      <c r="AI95" s="98"/>
      <c r="AJ95" s="98"/>
      <c r="AK95" s="329"/>
      <c r="AL95" s="155"/>
      <c r="AM95" s="94"/>
      <c r="AN95" s="51">
        <f aca="true" t="shared" si="81" ref="AN95:AN111">($AO$4/(Q95*$M95))*$AW$4/(12*5280)*60</f>
        <v>32.59260307778302</v>
      </c>
      <c r="AO95" s="52">
        <f aca="true" t="shared" si="82" ref="AO95:AO111">($AO$4/(U95*$M95))*$AW$4/(12*5280)*60</f>
        <v>57.90478053299633</v>
      </c>
      <c r="AP95" s="52">
        <f aca="true" t="shared" si="83" ref="AP95:AP111">($AO$4/(Y95*$M95))*$AW$4/(12*5280)*60</f>
        <v>90.07410305132763</v>
      </c>
      <c r="AQ95" s="52">
        <f aca="true" t="shared" si="84" ref="AQ95:AQ111">($AO$4/(AC95*$M95))*$AW$4/(12*5280)*60</f>
        <v>123.85189169557547</v>
      </c>
      <c r="AR95" s="156" t="str">
        <f aca="true" t="shared" si="85" ref="AR95:AR111">IF(AG95&lt;&gt;0,($AO$4/(AG95*$M95))*$AW$4/(12*5280)*60,"N/A")</f>
        <v>N/A</v>
      </c>
      <c r="AS95" s="53" t="str">
        <f aca="true" t="shared" si="86" ref="AS95:AS111">IF(AK95&lt;&gt;0,($AO$4/(AK95*$M95))*$AW$4/(12*5280)*60,"N/A")</f>
        <v>N/A</v>
      </c>
      <c r="AT95" s="54">
        <f aca="true" t="shared" si="87" ref="AT95:AT111">AO95-AN95</f>
        <v>25.31217745521331</v>
      </c>
      <c r="AU95" s="52">
        <f aca="true" t="shared" si="88" ref="AU95:AU111">AP95-AO95</f>
        <v>32.1693225183313</v>
      </c>
      <c r="AV95" s="52">
        <f aca="true" t="shared" si="89" ref="AV95:AV111">AQ95-AP95</f>
        <v>33.77778864424785</v>
      </c>
      <c r="AW95" s="52" t="str">
        <f aca="true" t="shared" si="90" ref="AW95:AW111">IF(AR95&lt;&gt;"N/A",AR95-AQ95,"N/A")</f>
        <v>N/A</v>
      </c>
      <c r="AX95" s="53" t="str">
        <f aca="true" t="shared" si="91" ref="AX95:AX111">IF(AS95&lt;&gt;"N/A",AS95-AR95,"N/A")</f>
        <v>N/A</v>
      </c>
      <c r="AZ95" s="38">
        <v>82</v>
      </c>
    </row>
    <row r="96" spans="2:52" ht="12.75">
      <c r="B96" s="300" t="s">
        <v>486</v>
      </c>
      <c r="C96" s="23"/>
      <c r="D96" s="23">
        <v>4</v>
      </c>
      <c r="E96" s="23"/>
      <c r="F96" s="350" t="s">
        <v>487</v>
      </c>
      <c r="G96" s="8">
        <v>90</v>
      </c>
      <c r="H96" s="8">
        <v>22</v>
      </c>
      <c r="I96" s="8">
        <f t="shared" si="79"/>
        <v>79</v>
      </c>
      <c r="J96" s="68">
        <v>64</v>
      </c>
      <c r="K96" s="68">
        <v>15</v>
      </c>
      <c r="L96" s="68"/>
      <c r="M96" s="17">
        <f t="shared" si="80"/>
        <v>4.266666666666667</v>
      </c>
      <c r="N96" s="344" t="str">
        <f t="shared" si="65"/>
        <v>N/A</v>
      </c>
      <c r="O96" s="68">
        <v>38</v>
      </c>
      <c r="P96" s="68">
        <v>11</v>
      </c>
      <c r="Q96" s="17">
        <f t="shared" si="4"/>
        <v>3.4545454545454546</v>
      </c>
      <c r="R96" s="69">
        <f t="shared" si="27"/>
        <v>14.73939393939394</v>
      </c>
      <c r="S96" s="68">
        <v>41</v>
      </c>
      <c r="T96" s="68">
        <v>20</v>
      </c>
      <c r="U96" s="17">
        <f t="shared" si="15"/>
        <v>2.05</v>
      </c>
      <c r="V96" s="69">
        <f t="shared" si="44"/>
        <v>8.746666666666666</v>
      </c>
      <c r="W96" s="68">
        <v>64</v>
      </c>
      <c r="X96" s="68">
        <v>46</v>
      </c>
      <c r="Y96" s="17">
        <f t="shared" si="66"/>
        <v>1.391304347826087</v>
      </c>
      <c r="Z96" s="69">
        <f t="shared" si="45"/>
        <v>5.936231884057971</v>
      </c>
      <c r="AA96" s="68">
        <v>53</v>
      </c>
      <c r="AB96" s="68">
        <v>55</v>
      </c>
      <c r="AC96" s="319">
        <f t="shared" si="78"/>
        <v>0.9636363636363636</v>
      </c>
      <c r="AD96" s="69">
        <f t="shared" si="46"/>
        <v>4.111515151515151</v>
      </c>
      <c r="AE96" s="68"/>
      <c r="AF96" s="68"/>
      <c r="AG96" s="17"/>
      <c r="AH96" s="69"/>
      <c r="AI96" s="98"/>
      <c r="AJ96" s="98"/>
      <c r="AK96" s="329"/>
      <c r="AL96" s="155"/>
      <c r="AM96" s="94"/>
      <c r="AN96" s="51">
        <f t="shared" si="81"/>
        <v>29.75147155948943</v>
      </c>
      <c r="AO96" s="52">
        <f t="shared" si="82"/>
        <v>50.1355174838403</v>
      </c>
      <c r="AP96" s="52">
        <f t="shared" si="83"/>
        <v>73.87155154259592</v>
      </c>
      <c r="AQ96" s="52">
        <f t="shared" si="84"/>
        <v>106.65621879816968</v>
      </c>
      <c r="AR96" s="156" t="str">
        <f t="shared" si="85"/>
        <v>N/A</v>
      </c>
      <c r="AS96" s="53" t="str">
        <f t="shared" si="86"/>
        <v>N/A</v>
      </c>
      <c r="AT96" s="54">
        <f t="shared" si="87"/>
        <v>20.384045924350872</v>
      </c>
      <c r="AU96" s="52">
        <f t="shared" si="88"/>
        <v>23.73603405875562</v>
      </c>
      <c r="AV96" s="52">
        <f t="shared" si="89"/>
        <v>32.78466725557375</v>
      </c>
      <c r="AW96" s="52" t="str">
        <f t="shared" si="90"/>
        <v>N/A</v>
      </c>
      <c r="AX96" s="53" t="str">
        <f t="shared" si="91"/>
        <v>N/A</v>
      </c>
      <c r="AZ96" s="38">
        <v>83</v>
      </c>
    </row>
    <row r="97" spans="2:52" ht="12.75">
      <c r="B97" s="300" t="s">
        <v>502</v>
      </c>
      <c r="C97" s="23"/>
      <c r="D97" s="23">
        <v>4</v>
      </c>
      <c r="E97" s="23"/>
      <c r="F97" s="350" t="s">
        <v>525</v>
      </c>
      <c r="G97" s="8">
        <v>90</v>
      </c>
      <c r="H97" s="8">
        <v>22</v>
      </c>
      <c r="I97" s="8">
        <f t="shared" si="79"/>
        <v>79</v>
      </c>
      <c r="J97" s="68">
        <v>64</v>
      </c>
      <c r="K97" s="68">
        <v>15</v>
      </c>
      <c r="L97" s="68"/>
      <c r="M97" s="17">
        <f t="shared" si="80"/>
        <v>4.266666666666667</v>
      </c>
      <c r="N97" s="344" t="str">
        <f t="shared" si="65"/>
        <v>N/A</v>
      </c>
      <c r="O97" s="68">
        <v>38</v>
      </c>
      <c r="P97" s="68">
        <v>11</v>
      </c>
      <c r="Q97" s="17">
        <f t="shared" si="4"/>
        <v>3.4545454545454546</v>
      </c>
      <c r="R97" s="69">
        <f t="shared" si="27"/>
        <v>14.73939393939394</v>
      </c>
      <c r="S97" s="68">
        <v>41</v>
      </c>
      <c r="T97" s="68">
        <v>21</v>
      </c>
      <c r="U97" s="17">
        <f t="shared" si="15"/>
        <v>1.9523809523809523</v>
      </c>
      <c r="V97" s="69">
        <f t="shared" si="44"/>
        <v>8.330158730158729</v>
      </c>
      <c r="W97" s="68">
        <v>60</v>
      </c>
      <c r="X97" s="68">
        <v>48</v>
      </c>
      <c r="Y97" s="17">
        <f t="shared" si="66"/>
        <v>1.25</v>
      </c>
      <c r="Z97" s="69">
        <f t="shared" si="45"/>
        <v>5.333333333333333</v>
      </c>
      <c r="AA97" s="68">
        <v>51</v>
      </c>
      <c r="AB97" s="68">
        <v>57</v>
      </c>
      <c r="AC97" s="319">
        <f t="shared" si="78"/>
        <v>0.8947368421052632</v>
      </c>
      <c r="AD97" s="69">
        <f t="shared" si="46"/>
        <v>3.8175438596491227</v>
      </c>
      <c r="AE97" s="68"/>
      <c r="AF97" s="68"/>
      <c r="AG97" s="17"/>
      <c r="AH97" s="69"/>
      <c r="AI97" s="98"/>
      <c r="AJ97" s="98"/>
      <c r="AK97" s="329"/>
      <c r="AL97" s="155"/>
      <c r="AM97" s="94"/>
      <c r="AN97" s="51">
        <f t="shared" si="81"/>
        <v>29.75147155948943</v>
      </c>
      <c r="AO97" s="52">
        <f t="shared" si="82"/>
        <v>52.64229335803231</v>
      </c>
      <c r="AP97" s="52">
        <f t="shared" si="83"/>
        <v>82.22224867349807</v>
      </c>
      <c r="AQ97" s="52">
        <f t="shared" si="84"/>
        <v>114.86931799973998</v>
      </c>
      <c r="AR97" s="156" t="str">
        <f t="shared" si="85"/>
        <v>N/A</v>
      </c>
      <c r="AS97" s="53" t="str">
        <f t="shared" si="86"/>
        <v>N/A</v>
      </c>
      <c r="AT97" s="54">
        <f t="shared" si="87"/>
        <v>22.89082179854288</v>
      </c>
      <c r="AU97" s="52">
        <f t="shared" si="88"/>
        <v>29.57995531546576</v>
      </c>
      <c r="AV97" s="52">
        <f t="shared" si="89"/>
        <v>32.647069326241905</v>
      </c>
      <c r="AW97" s="52" t="str">
        <f t="shared" si="90"/>
        <v>N/A</v>
      </c>
      <c r="AX97" s="53" t="str">
        <f t="shared" si="91"/>
        <v>N/A</v>
      </c>
      <c r="AZ97" s="38">
        <v>84</v>
      </c>
    </row>
    <row r="98" spans="2:52" ht="12.75">
      <c r="B98" s="300" t="s">
        <v>501</v>
      </c>
      <c r="C98" s="23"/>
      <c r="D98" s="23">
        <v>4</v>
      </c>
      <c r="E98" s="23"/>
      <c r="F98" s="350" t="s">
        <v>526</v>
      </c>
      <c r="G98" s="8">
        <v>90</v>
      </c>
      <c r="H98" s="8">
        <v>22</v>
      </c>
      <c r="I98" s="8">
        <f t="shared" si="79"/>
        <v>79</v>
      </c>
      <c r="J98" s="68">
        <v>64</v>
      </c>
      <c r="K98" s="68">
        <v>15</v>
      </c>
      <c r="L98" s="68"/>
      <c r="M98" s="17">
        <f t="shared" si="80"/>
        <v>4.266666666666667</v>
      </c>
      <c r="N98" s="344" t="str">
        <f t="shared" si="65"/>
        <v>N/A</v>
      </c>
      <c r="O98" s="68">
        <v>38</v>
      </c>
      <c r="P98" s="68">
        <v>11</v>
      </c>
      <c r="Q98" s="17">
        <f t="shared" si="4"/>
        <v>3.4545454545454546</v>
      </c>
      <c r="R98" s="69">
        <f t="shared" si="27"/>
        <v>14.73939393939394</v>
      </c>
      <c r="S98" s="68">
        <v>41</v>
      </c>
      <c r="T98" s="68">
        <v>21</v>
      </c>
      <c r="U98" s="17">
        <f t="shared" si="15"/>
        <v>1.9523809523809523</v>
      </c>
      <c r="V98" s="69">
        <f t="shared" si="44"/>
        <v>8.330158730158729</v>
      </c>
      <c r="W98" s="68">
        <v>60</v>
      </c>
      <c r="X98" s="68">
        <v>48</v>
      </c>
      <c r="Y98" s="17">
        <f t="shared" si="66"/>
        <v>1.25</v>
      </c>
      <c r="Z98" s="69">
        <f t="shared" si="45"/>
        <v>5.333333333333333</v>
      </c>
      <c r="AA98" s="68">
        <v>51</v>
      </c>
      <c r="AB98" s="68">
        <v>57</v>
      </c>
      <c r="AC98" s="319">
        <f t="shared" si="78"/>
        <v>0.8947368421052632</v>
      </c>
      <c r="AD98" s="69">
        <f t="shared" si="46"/>
        <v>3.8175438596491227</v>
      </c>
      <c r="AE98" s="68"/>
      <c r="AF98" s="68"/>
      <c r="AG98" s="17"/>
      <c r="AH98" s="69"/>
      <c r="AI98" s="98"/>
      <c r="AJ98" s="98"/>
      <c r="AK98" s="329"/>
      <c r="AL98" s="155"/>
      <c r="AM98" s="94"/>
      <c r="AN98" s="51">
        <f t="shared" si="81"/>
        <v>29.75147155948943</v>
      </c>
      <c r="AO98" s="52">
        <f t="shared" si="82"/>
        <v>52.64229335803231</v>
      </c>
      <c r="AP98" s="52">
        <f t="shared" si="83"/>
        <v>82.22224867349807</v>
      </c>
      <c r="AQ98" s="52">
        <f t="shared" si="84"/>
        <v>114.86931799973998</v>
      </c>
      <c r="AR98" s="156" t="str">
        <f t="shared" si="85"/>
        <v>N/A</v>
      </c>
      <c r="AS98" s="53" t="str">
        <f t="shared" si="86"/>
        <v>N/A</v>
      </c>
      <c r="AT98" s="54">
        <f t="shared" si="87"/>
        <v>22.89082179854288</v>
      </c>
      <c r="AU98" s="52">
        <f t="shared" si="88"/>
        <v>29.57995531546576</v>
      </c>
      <c r="AV98" s="52">
        <f t="shared" si="89"/>
        <v>32.647069326241905</v>
      </c>
      <c r="AW98" s="52" t="str">
        <f t="shared" si="90"/>
        <v>N/A</v>
      </c>
      <c r="AX98" s="53" t="str">
        <f t="shared" si="91"/>
        <v>N/A</v>
      </c>
      <c r="AZ98" s="38">
        <v>85</v>
      </c>
    </row>
    <row r="99" spans="2:52" ht="12.75">
      <c r="B99" s="67" t="s">
        <v>503</v>
      </c>
      <c r="C99" s="23"/>
      <c r="D99" s="23">
        <v>4</v>
      </c>
      <c r="E99" s="23"/>
      <c r="F99" s="350"/>
      <c r="G99" s="8">
        <v>90</v>
      </c>
      <c r="H99" s="8">
        <v>22</v>
      </c>
      <c r="I99" s="8">
        <f t="shared" si="79"/>
        <v>78</v>
      </c>
      <c r="J99" s="68">
        <v>64</v>
      </c>
      <c r="K99" s="68">
        <v>14</v>
      </c>
      <c r="L99" s="68"/>
      <c r="M99" s="17">
        <f t="shared" si="80"/>
        <v>4.571428571428571</v>
      </c>
      <c r="N99" s="344" t="str">
        <f t="shared" si="65"/>
        <v>N/A</v>
      </c>
      <c r="O99" s="68">
        <v>38</v>
      </c>
      <c r="P99" s="68">
        <v>11</v>
      </c>
      <c r="Q99" s="17">
        <f t="shared" si="4"/>
        <v>3.4545454545454546</v>
      </c>
      <c r="R99" s="69">
        <f t="shared" si="27"/>
        <v>15.792207792207792</v>
      </c>
      <c r="S99" s="68">
        <v>41</v>
      </c>
      <c r="T99" s="68">
        <v>21</v>
      </c>
      <c r="U99" s="17">
        <f t="shared" si="15"/>
        <v>1.9523809523809523</v>
      </c>
      <c r="V99" s="69">
        <f t="shared" si="44"/>
        <v>8.92517006802721</v>
      </c>
      <c r="W99" s="68"/>
      <c r="X99" s="68"/>
      <c r="Y99" s="17"/>
      <c r="Z99" s="69"/>
      <c r="AA99" s="68"/>
      <c r="AB99" s="68"/>
      <c r="AC99" s="319"/>
      <c r="AD99" s="69"/>
      <c r="AE99" s="68"/>
      <c r="AF99" s="68"/>
      <c r="AG99" s="17"/>
      <c r="AH99" s="69"/>
      <c r="AI99" s="98"/>
      <c r="AJ99" s="98"/>
      <c r="AK99" s="329"/>
      <c r="AL99" s="155"/>
      <c r="AM99" s="94"/>
      <c r="AN99" s="51">
        <f t="shared" si="81"/>
        <v>27.76804012219014</v>
      </c>
      <c r="AO99" s="52">
        <f t="shared" si="82"/>
        <v>49.13280713416349</v>
      </c>
      <c r="AP99" s="52"/>
      <c r="AQ99" s="52"/>
      <c r="AR99" s="156" t="str">
        <f t="shared" si="85"/>
        <v>N/A</v>
      </c>
      <c r="AS99" s="53" t="str">
        <f t="shared" si="86"/>
        <v>N/A</v>
      </c>
      <c r="AT99" s="54">
        <f t="shared" si="87"/>
        <v>21.364767011973353</v>
      </c>
      <c r="AU99" s="52">
        <f t="shared" si="88"/>
        <v>-49.13280713416349</v>
      </c>
      <c r="AV99" s="52">
        <f t="shared" si="89"/>
        <v>0</v>
      </c>
      <c r="AW99" s="52" t="str">
        <f t="shared" si="90"/>
        <v>N/A</v>
      </c>
      <c r="AX99" s="53" t="str">
        <f t="shared" si="91"/>
        <v>N/A</v>
      </c>
      <c r="AZ99" s="38">
        <v>86</v>
      </c>
    </row>
    <row r="100" spans="2:52" ht="12.75">
      <c r="B100" s="67" t="s">
        <v>481</v>
      </c>
      <c r="C100" s="23"/>
      <c r="D100" s="23">
        <v>4</v>
      </c>
      <c r="E100" s="23"/>
      <c r="F100" s="350" t="s">
        <v>483</v>
      </c>
      <c r="G100" s="8">
        <v>90</v>
      </c>
      <c r="H100" s="8">
        <v>22</v>
      </c>
      <c r="I100" s="8">
        <f t="shared" si="79"/>
        <v>81</v>
      </c>
      <c r="J100" s="68">
        <v>65</v>
      </c>
      <c r="K100" s="68">
        <v>16</v>
      </c>
      <c r="L100" s="68"/>
      <c r="M100" s="17">
        <f t="shared" si="80"/>
        <v>4.0625</v>
      </c>
      <c r="N100" s="344" t="str">
        <f t="shared" si="65"/>
        <v>N/A</v>
      </c>
      <c r="O100" s="68">
        <v>38</v>
      </c>
      <c r="P100" s="68">
        <v>11</v>
      </c>
      <c r="Q100" s="17">
        <f t="shared" si="4"/>
        <v>3.4545454545454546</v>
      </c>
      <c r="R100" s="69">
        <f t="shared" si="27"/>
        <v>14.03409090909091</v>
      </c>
      <c r="S100" s="68">
        <v>41</v>
      </c>
      <c r="T100" s="68">
        <v>21</v>
      </c>
      <c r="U100" s="17">
        <f t="shared" si="15"/>
        <v>1.9523809523809523</v>
      </c>
      <c r="V100" s="69">
        <f t="shared" si="44"/>
        <v>7.931547619047619</v>
      </c>
      <c r="W100" s="68"/>
      <c r="X100" s="68"/>
      <c r="Y100" s="17"/>
      <c r="Z100" s="69"/>
      <c r="AA100" s="68"/>
      <c r="AB100" s="68"/>
      <c r="AC100" s="163"/>
      <c r="AD100" s="69"/>
      <c r="AE100" s="68"/>
      <c r="AF100" s="68"/>
      <c r="AG100" s="17"/>
      <c r="AH100" s="69"/>
      <c r="AI100" s="98"/>
      <c r="AJ100" s="98"/>
      <c r="AK100" s="329"/>
      <c r="AL100" s="155"/>
      <c r="AM100" s="94"/>
      <c r="AN100" s="51">
        <f t="shared" si="81"/>
        <v>31.24667371991505</v>
      </c>
      <c r="AO100" s="52">
        <f t="shared" si="82"/>
        <v>55.28790604987188</v>
      </c>
      <c r="AP100" s="52"/>
      <c r="AQ100" s="52"/>
      <c r="AR100" s="156" t="str">
        <f t="shared" si="85"/>
        <v>N/A</v>
      </c>
      <c r="AS100" s="53" t="str">
        <f t="shared" si="86"/>
        <v>N/A</v>
      </c>
      <c r="AT100" s="54">
        <f t="shared" si="87"/>
        <v>24.041232329956827</v>
      </c>
      <c r="AU100" s="52">
        <f t="shared" si="88"/>
        <v>-55.28790604987188</v>
      </c>
      <c r="AV100" s="52">
        <f t="shared" si="89"/>
        <v>0</v>
      </c>
      <c r="AW100" s="52" t="str">
        <f t="shared" si="90"/>
        <v>N/A</v>
      </c>
      <c r="AX100" s="53" t="str">
        <f t="shared" si="91"/>
        <v>N/A</v>
      </c>
      <c r="AZ100" s="38">
        <v>87</v>
      </c>
    </row>
    <row r="101" spans="1:52" ht="12.75">
      <c r="A101" s="74"/>
      <c r="B101" s="67" t="s">
        <v>78</v>
      </c>
      <c r="C101" s="23"/>
      <c r="D101" s="23">
        <v>4</v>
      </c>
      <c r="E101" s="23"/>
      <c r="F101" s="350" t="s">
        <v>104</v>
      </c>
      <c r="G101" s="8">
        <v>90</v>
      </c>
      <c r="H101" s="8">
        <v>22</v>
      </c>
      <c r="I101" s="8">
        <f t="shared" si="79"/>
        <v>93</v>
      </c>
      <c r="J101" s="68">
        <v>75</v>
      </c>
      <c r="K101" s="68">
        <v>18</v>
      </c>
      <c r="L101" s="68"/>
      <c r="M101" s="17">
        <f t="shared" si="80"/>
        <v>4.166666666666667</v>
      </c>
      <c r="N101" s="344" t="str">
        <f t="shared" si="65"/>
        <v>N/A</v>
      </c>
      <c r="O101" s="68">
        <v>38</v>
      </c>
      <c r="P101" s="68">
        <v>11</v>
      </c>
      <c r="Q101" s="17">
        <f t="shared" si="4"/>
        <v>3.4545454545454546</v>
      </c>
      <c r="R101" s="69">
        <f t="shared" si="27"/>
        <v>14.393939393939394</v>
      </c>
      <c r="S101" s="68">
        <v>35</v>
      </c>
      <c r="T101" s="68">
        <v>18</v>
      </c>
      <c r="U101" s="17">
        <f t="shared" si="15"/>
        <v>1.9444444444444444</v>
      </c>
      <c r="V101" s="69">
        <f t="shared" si="44"/>
        <v>8.101851851851853</v>
      </c>
      <c r="W101" s="68">
        <v>36</v>
      </c>
      <c r="X101" s="68">
        <v>28</v>
      </c>
      <c r="Y101" s="17">
        <f t="shared" si="66"/>
        <v>1.2857142857142858</v>
      </c>
      <c r="Z101" s="69">
        <f t="shared" si="45"/>
        <v>5.357142857142858</v>
      </c>
      <c r="AA101" s="68"/>
      <c r="AB101" s="68"/>
      <c r="AC101" s="163">
        <v>0.71</v>
      </c>
      <c r="AD101" s="69">
        <f t="shared" si="46"/>
        <v>2.9583333333333335</v>
      </c>
      <c r="AE101" s="68"/>
      <c r="AF101" s="68"/>
      <c r="AG101" s="17"/>
      <c r="AH101" s="69"/>
      <c r="AI101" s="98"/>
      <c r="AJ101" s="98"/>
      <c r="AK101" s="329"/>
      <c r="AL101" s="155"/>
      <c r="AM101" s="94"/>
      <c r="AN101" s="51">
        <f t="shared" si="81"/>
        <v>30.465506876917182</v>
      </c>
      <c r="AO101" s="52">
        <f t="shared" si="82"/>
        <v>54.125731698211304</v>
      </c>
      <c r="AP101" s="52">
        <f t="shared" si="83"/>
        <v>81.8568164571714</v>
      </c>
      <c r="AQ101" s="52">
        <f t="shared" si="84"/>
        <v>148.2316595803909</v>
      </c>
      <c r="AR101" s="156" t="str">
        <f t="shared" si="85"/>
        <v>N/A</v>
      </c>
      <c r="AS101" s="53" t="str">
        <f t="shared" si="86"/>
        <v>N/A</v>
      </c>
      <c r="AT101" s="54">
        <f t="shared" si="87"/>
        <v>23.660224821294122</v>
      </c>
      <c r="AU101" s="52">
        <f t="shared" si="88"/>
        <v>27.7310847589601</v>
      </c>
      <c r="AV101" s="52">
        <f t="shared" si="89"/>
        <v>66.37484312321949</v>
      </c>
      <c r="AW101" s="52" t="str">
        <f t="shared" si="90"/>
        <v>N/A</v>
      </c>
      <c r="AX101" s="53" t="str">
        <f t="shared" si="91"/>
        <v>N/A</v>
      </c>
      <c r="AZ101" s="38">
        <v>88</v>
      </c>
    </row>
    <row r="102" spans="1:52" ht="12.75">
      <c r="A102" s="74"/>
      <c r="B102" s="300" t="s">
        <v>505</v>
      </c>
      <c r="C102" s="23"/>
      <c r="D102" s="23">
        <v>4</v>
      </c>
      <c r="E102" s="23"/>
      <c r="F102" s="350" t="s">
        <v>509</v>
      </c>
      <c r="G102" s="8">
        <v>90</v>
      </c>
      <c r="H102" s="8">
        <v>22</v>
      </c>
      <c r="I102" s="8">
        <f t="shared" si="79"/>
        <v>93</v>
      </c>
      <c r="J102" s="68">
        <v>74</v>
      </c>
      <c r="K102" s="68">
        <v>19</v>
      </c>
      <c r="L102" s="68"/>
      <c r="M102" s="17">
        <f t="shared" si="80"/>
        <v>3.8947368421052633</v>
      </c>
      <c r="N102" s="344" t="str">
        <f t="shared" si="65"/>
        <v>N/A</v>
      </c>
      <c r="O102" s="68">
        <v>38</v>
      </c>
      <c r="P102" s="68">
        <v>11</v>
      </c>
      <c r="Q102" s="17">
        <f>O102/P102</f>
        <v>3.4545454545454546</v>
      </c>
      <c r="R102" s="69">
        <f t="shared" si="27"/>
        <v>13.454545454545455</v>
      </c>
      <c r="S102" s="68">
        <v>35</v>
      </c>
      <c r="T102" s="68">
        <v>18</v>
      </c>
      <c r="U102" s="17">
        <f>S102/T102</f>
        <v>1.9444444444444444</v>
      </c>
      <c r="V102" s="69">
        <f t="shared" si="44"/>
        <v>7.573099415204679</v>
      </c>
      <c r="W102" s="68">
        <v>35</v>
      </c>
      <c r="X102" s="68">
        <v>28</v>
      </c>
      <c r="Y102" s="17">
        <f>W102/X102</f>
        <v>1.25</v>
      </c>
      <c r="Z102" s="69">
        <f t="shared" si="45"/>
        <v>4.868421052631579</v>
      </c>
      <c r="AA102" s="68">
        <v>30</v>
      </c>
      <c r="AB102" s="68">
        <v>33</v>
      </c>
      <c r="AC102" s="319">
        <f>AA102/AB102</f>
        <v>0.9090909090909091</v>
      </c>
      <c r="AD102" s="69">
        <f t="shared" si="46"/>
        <v>3.54066985645933</v>
      </c>
      <c r="AE102" s="68"/>
      <c r="AF102" s="68"/>
      <c r="AG102" s="17"/>
      <c r="AH102" s="69"/>
      <c r="AI102" s="98"/>
      <c r="AJ102" s="98"/>
      <c r="AK102" s="329"/>
      <c r="AL102" s="155"/>
      <c r="AM102" s="94"/>
      <c r="AN102" s="51">
        <f t="shared" si="81"/>
        <v>32.59260307778302</v>
      </c>
      <c r="AO102" s="52">
        <f t="shared" si="82"/>
        <v>57.90478053299633</v>
      </c>
      <c r="AP102" s="52">
        <f t="shared" si="83"/>
        <v>90.07410305132763</v>
      </c>
      <c r="AQ102" s="52">
        <f t="shared" si="84"/>
        <v>123.85189169557547</v>
      </c>
      <c r="AR102" s="156" t="str">
        <f t="shared" si="85"/>
        <v>N/A</v>
      </c>
      <c r="AS102" s="53" t="str">
        <f t="shared" si="86"/>
        <v>N/A</v>
      </c>
      <c r="AT102" s="54">
        <f t="shared" si="87"/>
        <v>25.31217745521331</v>
      </c>
      <c r="AU102" s="52">
        <f t="shared" si="88"/>
        <v>32.1693225183313</v>
      </c>
      <c r="AV102" s="52">
        <f t="shared" si="89"/>
        <v>33.77778864424785</v>
      </c>
      <c r="AW102" s="52" t="str">
        <f t="shared" si="90"/>
        <v>N/A</v>
      </c>
      <c r="AX102" s="53" t="str">
        <f t="shared" si="91"/>
        <v>N/A</v>
      </c>
      <c r="AZ102" s="38">
        <v>89</v>
      </c>
    </row>
    <row r="103" spans="1:52" ht="12.75">
      <c r="A103" s="74"/>
      <c r="B103" s="67"/>
      <c r="C103" s="23"/>
      <c r="D103" s="23"/>
      <c r="E103" s="23"/>
      <c r="F103" s="350"/>
      <c r="G103" s="8"/>
      <c r="H103" s="8"/>
      <c r="I103" s="8"/>
      <c r="J103" s="68"/>
      <c r="K103" s="68"/>
      <c r="L103" s="68"/>
      <c r="M103" s="17"/>
      <c r="N103" s="344"/>
      <c r="O103" s="68"/>
      <c r="P103" s="68"/>
      <c r="Q103" s="17"/>
      <c r="R103" s="69"/>
      <c r="S103" s="68"/>
      <c r="T103" s="68"/>
      <c r="U103" s="17"/>
      <c r="V103" s="69"/>
      <c r="W103" s="68"/>
      <c r="X103" s="68"/>
      <c r="Y103" s="17"/>
      <c r="Z103" s="69"/>
      <c r="AA103" s="68"/>
      <c r="AB103" s="68"/>
      <c r="AC103" s="163"/>
      <c r="AD103" s="69"/>
      <c r="AE103" s="68"/>
      <c r="AF103" s="68"/>
      <c r="AG103" s="17"/>
      <c r="AH103" s="69"/>
      <c r="AI103" s="98"/>
      <c r="AJ103" s="98"/>
      <c r="AK103" s="329"/>
      <c r="AL103" s="155"/>
      <c r="AM103" s="94"/>
      <c r="AN103" s="51"/>
      <c r="AO103" s="52"/>
      <c r="AP103" s="52"/>
      <c r="AQ103" s="52"/>
      <c r="AR103" s="156" t="str">
        <f t="shared" si="85"/>
        <v>N/A</v>
      </c>
      <c r="AS103" s="53" t="str">
        <f t="shared" si="86"/>
        <v>N/A</v>
      </c>
      <c r="AT103" s="54">
        <f t="shared" si="87"/>
        <v>0</v>
      </c>
      <c r="AU103" s="52">
        <f t="shared" si="88"/>
        <v>0</v>
      </c>
      <c r="AV103" s="52">
        <f t="shared" si="89"/>
        <v>0</v>
      </c>
      <c r="AW103" s="52" t="str">
        <f t="shared" si="90"/>
        <v>N/A</v>
      </c>
      <c r="AX103" s="53" t="str">
        <f t="shared" si="91"/>
        <v>N/A</v>
      </c>
      <c r="AZ103" s="38">
        <v>90</v>
      </c>
    </row>
    <row r="104" spans="1:52" ht="12.75">
      <c r="A104" s="74"/>
      <c r="B104" s="300" t="s">
        <v>490</v>
      </c>
      <c r="C104" s="23"/>
      <c r="D104" s="23">
        <v>4</v>
      </c>
      <c r="E104" s="23"/>
      <c r="F104" s="350"/>
      <c r="G104" s="8">
        <v>90</v>
      </c>
      <c r="H104" s="8">
        <v>22</v>
      </c>
      <c r="I104" s="8"/>
      <c r="J104" s="68">
        <v>64</v>
      </c>
      <c r="K104" s="68">
        <v>15</v>
      </c>
      <c r="L104" s="68"/>
      <c r="M104" s="17">
        <f aca="true" t="shared" si="92" ref="M104:M111">J104/K104</f>
        <v>4.266666666666667</v>
      </c>
      <c r="N104" s="344" t="str">
        <f t="shared" si="65"/>
        <v>N/A</v>
      </c>
      <c r="O104" s="68">
        <v>38</v>
      </c>
      <c r="P104" s="68">
        <v>11</v>
      </c>
      <c r="Q104" s="17">
        <f aca="true" t="shared" si="93" ref="Q104:Q111">O104/P104</f>
        <v>3.4545454545454546</v>
      </c>
      <c r="R104" s="69">
        <f t="shared" si="27"/>
        <v>14.73939393939394</v>
      </c>
      <c r="S104" s="68">
        <v>41</v>
      </c>
      <c r="T104" s="68">
        <v>20</v>
      </c>
      <c r="U104" s="17">
        <f aca="true" t="shared" si="94" ref="U104:U111">S104/T104</f>
        <v>2.05</v>
      </c>
      <c r="V104" s="69">
        <f t="shared" si="44"/>
        <v>8.746666666666666</v>
      </c>
      <c r="W104" s="68">
        <v>62</v>
      </c>
      <c r="X104" s="68">
        <v>46</v>
      </c>
      <c r="Y104" s="17">
        <f aca="true" t="shared" si="95" ref="Y104:Y111">W104/X104</f>
        <v>1.3478260869565217</v>
      </c>
      <c r="Z104" s="69">
        <f t="shared" si="45"/>
        <v>5.750724637681159</v>
      </c>
      <c r="AA104" s="68">
        <v>53</v>
      </c>
      <c r="AB104" s="68">
        <v>55</v>
      </c>
      <c r="AC104" s="319">
        <f>AA104/AB104</f>
        <v>0.9636363636363636</v>
      </c>
      <c r="AD104" s="69">
        <f t="shared" si="46"/>
        <v>4.111515151515151</v>
      </c>
      <c r="AE104" s="68"/>
      <c r="AF104" s="68"/>
      <c r="AG104" s="17"/>
      <c r="AH104" s="69"/>
      <c r="AI104" s="98"/>
      <c r="AJ104" s="98"/>
      <c r="AK104" s="329"/>
      <c r="AL104" s="155"/>
      <c r="AM104" s="94"/>
      <c r="AN104" s="51">
        <f t="shared" si="81"/>
        <v>29.75147155948943</v>
      </c>
      <c r="AO104" s="52">
        <f t="shared" si="82"/>
        <v>50.1355174838403</v>
      </c>
      <c r="AP104" s="52">
        <f t="shared" si="83"/>
        <v>76.25450481816354</v>
      </c>
      <c r="AQ104" s="52">
        <f t="shared" si="84"/>
        <v>106.65621879816968</v>
      </c>
      <c r="AR104" s="156" t="str">
        <f t="shared" si="85"/>
        <v>N/A</v>
      </c>
      <c r="AS104" s="53" t="str">
        <f t="shared" si="86"/>
        <v>N/A</v>
      </c>
      <c r="AT104" s="54">
        <f t="shared" si="87"/>
        <v>20.384045924350872</v>
      </c>
      <c r="AU104" s="52">
        <f t="shared" si="88"/>
        <v>26.118987334323236</v>
      </c>
      <c r="AV104" s="52">
        <f t="shared" si="89"/>
        <v>30.401713980006136</v>
      </c>
      <c r="AW104" s="52" t="str">
        <f t="shared" si="90"/>
        <v>N/A</v>
      </c>
      <c r="AX104" s="53" t="str">
        <f t="shared" si="91"/>
        <v>N/A</v>
      </c>
      <c r="AZ104" s="38">
        <v>91</v>
      </c>
    </row>
    <row r="105" spans="1:52" ht="12.75">
      <c r="A105" s="74"/>
      <c r="B105" s="300" t="s">
        <v>494</v>
      </c>
      <c r="C105" s="23"/>
      <c r="D105" s="23">
        <v>4</v>
      </c>
      <c r="E105" s="23"/>
      <c r="F105" s="350"/>
      <c r="G105" s="8">
        <v>90</v>
      </c>
      <c r="H105" s="8">
        <v>22</v>
      </c>
      <c r="I105" s="8"/>
      <c r="J105" s="68">
        <v>65</v>
      </c>
      <c r="K105" s="68">
        <v>15</v>
      </c>
      <c r="L105" s="68"/>
      <c r="M105" s="17">
        <f t="shared" si="92"/>
        <v>4.333333333333333</v>
      </c>
      <c r="N105" s="344" t="str">
        <f t="shared" si="65"/>
        <v>N/A</v>
      </c>
      <c r="O105" s="68">
        <v>38</v>
      </c>
      <c r="P105" s="68">
        <v>11</v>
      </c>
      <c r="Q105" s="17">
        <f t="shared" si="93"/>
        <v>3.4545454545454546</v>
      </c>
      <c r="R105" s="69">
        <f t="shared" si="27"/>
        <v>14.969696969696969</v>
      </c>
      <c r="S105" s="68">
        <v>39</v>
      </c>
      <c r="T105" s="68">
        <v>22</v>
      </c>
      <c r="U105" s="17">
        <f t="shared" si="94"/>
        <v>1.7727272727272727</v>
      </c>
      <c r="V105" s="69">
        <f t="shared" si="44"/>
        <v>7.681818181818181</v>
      </c>
      <c r="W105" s="68">
        <v>55</v>
      </c>
      <c r="X105" s="68">
        <v>53</v>
      </c>
      <c r="Y105" s="17">
        <f t="shared" si="95"/>
        <v>1.0377358490566038</v>
      </c>
      <c r="Z105" s="69">
        <f t="shared" si="45"/>
        <v>4.496855345911949</v>
      </c>
      <c r="AA105" s="68">
        <v>48</v>
      </c>
      <c r="AB105" s="68">
        <v>60</v>
      </c>
      <c r="AC105" s="319">
        <f aca="true" t="shared" si="96" ref="AC105:AC111">AA105/AB105</f>
        <v>0.8</v>
      </c>
      <c r="AD105" s="69">
        <f t="shared" si="46"/>
        <v>3.466666666666667</v>
      </c>
      <c r="AE105" s="68"/>
      <c r="AF105" s="68"/>
      <c r="AG105" s="17"/>
      <c r="AH105" s="69"/>
      <c r="AI105" s="98"/>
      <c r="AJ105" s="98"/>
      <c r="AK105" s="329"/>
      <c r="AL105" s="155"/>
      <c r="AM105" s="94"/>
      <c r="AN105" s="51">
        <f t="shared" si="81"/>
        <v>29.293756612420367</v>
      </c>
      <c r="AO105" s="52">
        <f t="shared" si="82"/>
        <v>57.08526929599868</v>
      </c>
      <c r="AP105" s="52">
        <f t="shared" si="83"/>
        <v>97.51673688828863</v>
      </c>
      <c r="AQ105" s="52">
        <f t="shared" si="84"/>
        <v>126.49576718999705</v>
      </c>
      <c r="AR105" s="156" t="str">
        <f t="shared" si="85"/>
        <v>N/A</v>
      </c>
      <c r="AS105" s="53" t="str">
        <f t="shared" si="86"/>
        <v>N/A</v>
      </c>
      <c r="AT105" s="54">
        <f t="shared" si="87"/>
        <v>27.79151268357831</v>
      </c>
      <c r="AU105" s="52">
        <f t="shared" si="88"/>
        <v>40.431467592289955</v>
      </c>
      <c r="AV105" s="52">
        <f t="shared" si="89"/>
        <v>28.97903030170842</v>
      </c>
      <c r="AW105" s="52" t="str">
        <f t="shared" si="90"/>
        <v>N/A</v>
      </c>
      <c r="AX105" s="53" t="str">
        <f t="shared" si="91"/>
        <v>N/A</v>
      </c>
      <c r="AZ105" s="38">
        <v>92</v>
      </c>
    </row>
    <row r="106" spans="1:52" ht="12.75">
      <c r="A106" s="74"/>
      <c r="B106" s="300" t="s">
        <v>493</v>
      </c>
      <c r="C106" s="23"/>
      <c r="D106" s="23">
        <v>4</v>
      </c>
      <c r="E106" s="23"/>
      <c r="F106" s="350"/>
      <c r="G106" s="8">
        <v>90</v>
      </c>
      <c r="H106" s="8">
        <v>22</v>
      </c>
      <c r="I106" s="8"/>
      <c r="J106" s="68">
        <v>64</v>
      </c>
      <c r="K106" s="68">
        <v>15</v>
      </c>
      <c r="L106" s="68"/>
      <c r="M106" s="17">
        <f t="shared" si="92"/>
        <v>4.266666666666667</v>
      </c>
      <c r="N106" s="344" t="str">
        <f t="shared" si="65"/>
        <v>N/A</v>
      </c>
      <c r="O106" s="68">
        <v>38</v>
      </c>
      <c r="P106" s="68">
        <v>11</v>
      </c>
      <c r="Q106" s="17">
        <f t="shared" si="93"/>
        <v>3.4545454545454546</v>
      </c>
      <c r="R106" s="69">
        <f t="shared" si="27"/>
        <v>14.73939393939394</v>
      </c>
      <c r="S106" s="68">
        <v>41</v>
      </c>
      <c r="T106" s="68">
        <v>20</v>
      </c>
      <c r="U106" s="17">
        <f t="shared" si="94"/>
        <v>2.05</v>
      </c>
      <c r="V106" s="69">
        <f t="shared" si="44"/>
        <v>8.746666666666666</v>
      </c>
      <c r="W106" s="68">
        <v>62</v>
      </c>
      <c r="X106" s="68">
        <v>46</v>
      </c>
      <c r="Y106" s="17">
        <f t="shared" si="95"/>
        <v>1.3478260869565217</v>
      </c>
      <c r="Z106" s="69">
        <f t="shared" si="45"/>
        <v>5.750724637681159</v>
      </c>
      <c r="AA106" s="68">
        <v>53</v>
      </c>
      <c r="AB106" s="68">
        <v>55</v>
      </c>
      <c r="AC106" s="319">
        <f t="shared" si="96"/>
        <v>0.9636363636363636</v>
      </c>
      <c r="AD106" s="69">
        <f t="shared" si="46"/>
        <v>4.111515151515151</v>
      </c>
      <c r="AE106" s="68"/>
      <c r="AF106" s="68"/>
      <c r="AG106" s="17"/>
      <c r="AH106" s="69"/>
      <c r="AI106" s="98"/>
      <c r="AJ106" s="98"/>
      <c r="AK106" s="329"/>
      <c r="AL106" s="155"/>
      <c r="AM106" s="94"/>
      <c r="AN106" s="51">
        <f t="shared" si="81"/>
        <v>29.75147155948943</v>
      </c>
      <c r="AO106" s="52">
        <f t="shared" si="82"/>
        <v>50.1355174838403</v>
      </c>
      <c r="AP106" s="52">
        <f t="shared" si="83"/>
        <v>76.25450481816354</v>
      </c>
      <c r="AQ106" s="52">
        <f t="shared" si="84"/>
        <v>106.65621879816968</v>
      </c>
      <c r="AR106" s="156" t="str">
        <f t="shared" si="85"/>
        <v>N/A</v>
      </c>
      <c r="AS106" s="53" t="str">
        <f t="shared" si="86"/>
        <v>N/A</v>
      </c>
      <c r="AT106" s="54">
        <f t="shared" si="87"/>
        <v>20.384045924350872</v>
      </c>
      <c r="AU106" s="52">
        <f t="shared" si="88"/>
        <v>26.118987334323236</v>
      </c>
      <c r="AV106" s="52">
        <f t="shared" si="89"/>
        <v>30.401713980006136</v>
      </c>
      <c r="AW106" s="52" t="str">
        <f t="shared" si="90"/>
        <v>N/A</v>
      </c>
      <c r="AX106" s="53" t="str">
        <f t="shared" si="91"/>
        <v>N/A</v>
      </c>
      <c r="AZ106" s="38">
        <v>93</v>
      </c>
    </row>
    <row r="107" spans="1:52" ht="12.75">
      <c r="A107" s="74"/>
      <c r="B107" s="300" t="s">
        <v>496</v>
      </c>
      <c r="C107" s="23"/>
      <c r="D107" s="23">
        <v>4</v>
      </c>
      <c r="E107" s="23"/>
      <c r="F107" s="350"/>
      <c r="G107" s="8">
        <v>90</v>
      </c>
      <c r="H107" s="8">
        <v>22</v>
      </c>
      <c r="I107" s="8"/>
      <c r="J107" s="68">
        <v>64</v>
      </c>
      <c r="K107" s="68">
        <v>15</v>
      </c>
      <c r="L107" s="68"/>
      <c r="M107" s="17">
        <f t="shared" si="92"/>
        <v>4.266666666666667</v>
      </c>
      <c r="N107" s="344" t="str">
        <f t="shared" si="65"/>
        <v>N/A</v>
      </c>
      <c r="O107" s="68">
        <v>38</v>
      </c>
      <c r="P107" s="68">
        <v>11</v>
      </c>
      <c r="Q107" s="17">
        <f t="shared" si="93"/>
        <v>3.4545454545454546</v>
      </c>
      <c r="R107" s="69">
        <f t="shared" si="27"/>
        <v>14.73939393939394</v>
      </c>
      <c r="S107" s="68">
        <v>41</v>
      </c>
      <c r="T107" s="68">
        <v>20</v>
      </c>
      <c r="U107" s="17">
        <f t="shared" si="94"/>
        <v>2.05</v>
      </c>
      <c r="V107" s="69">
        <f t="shared" si="44"/>
        <v>8.746666666666666</v>
      </c>
      <c r="W107" s="68">
        <v>62</v>
      </c>
      <c r="X107" s="68">
        <v>46</v>
      </c>
      <c r="Y107" s="17">
        <f t="shared" si="95"/>
        <v>1.3478260869565217</v>
      </c>
      <c r="Z107" s="69">
        <f t="shared" si="45"/>
        <v>5.750724637681159</v>
      </c>
      <c r="AA107" s="68">
        <v>53</v>
      </c>
      <c r="AB107" s="68">
        <v>55</v>
      </c>
      <c r="AC107" s="319">
        <f t="shared" si="96"/>
        <v>0.9636363636363636</v>
      </c>
      <c r="AD107" s="69">
        <f t="shared" si="46"/>
        <v>4.111515151515151</v>
      </c>
      <c r="AE107" s="68"/>
      <c r="AF107" s="68"/>
      <c r="AG107" s="17"/>
      <c r="AH107" s="69"/>
      <c r="AI107" s="98"/>
      <c r="AJ107" s="98"/>
      <c r="AK107" s="329"/>
      <c r="AL107" s="155"/>
      <c r="AM107" s="94"/>
      <c r="AN107" s="51">
        <f t="shared" si="81"/>
        <v>29.75147155948943</v>
      </c>
      <c r="AO107" s="52">
        <f t="shared" si="82"/>
        <v>50.1355174838403</v>
      </c>
      <c r="AP107" s="52">
        <f t="shared" si="83"/>
        <v>76.25450481816354</v>
      </c>
      <c r="AQ107" s="52">
        <f t="shared" si="84"/>
        <v>106.65621879816968</v>
      </c>
      <c r="AR107" s="156" t="str">
        <f t="shared" si="85"/>
        <v>N/A</v>
      </c>
      <c r="AS107" s="53" t="str">
        <f t="shared" si="86"/>
        <v>N/A</v>
      </c>
      <c r="AT107" s="54">
        <f t="shared" si="87"/>
        <v>20.384045924350872</v>
      </c>
      <c r="AU107" s="52">
        <f t="shared" si="88"/>
        <v>26.118987334323236</v>
      </c>
      <c r="AV107" s="52">
        <f t="shared" si="89"/>
        <v>30.401713980006136</v>
      </c>
      <c r="AW107" s="52" t="str">
        <f t="shared" si="90"/>
        <v>N/A</v>
      </c>
      <c r="AX107" s="53" t="str">
        <f t="shared" si="91"/>
        <v>N/A</v>
      </c>
      <c r="AZ107" s="38">
        <v>94</v>
      </c>
    </row>
    <row r="108" spans="1:52" ht="12.75">
      <c r="A108" s="74"/>
      <c r="B108" s="300" t="s">
        <v>499</v>
      </c>
      <c r="C108" s="23"/>
      <c r="D108" s="23">
        <v>4</v>
      </c>
      <c r="E108" s="23"/>
      <c r="F108" s="350"/>
      <c r="G108" s="8">
        <v>90</v>
      </c>
      <c r="H108" s="8">
        <v>22</v>
      </c>
      <c r="I108" s="8"/>
      <c r="J108" s="68">
        <v>64</v>
      </c>
      <c r="K108" s="68">
        <v>14</v>
      </c>
      <c r="L108" s="68"/>
      <c r="M108" s="17">
        <f t="shared" si="92"/>
        <v>4.571428571428571</v>
      </c>
      <c r="N108" s="344" t="str">
        <f t="shared" si="65"/>
        <v>N/A</v>
      </c>
      <c r="O108" s="68">
        <v>38</v>
      </c>
      <c r="P108" s="68">
        <v>11</v>
      </c>
      <c r="Q108" s="17">
        <f t="shared" si="93"/>
        <v>3.4545454545454546</v>
      </c>
      <c r="R108" s="69">
        <f t="shared" si="27"/>
        <v>15.792207792207792</v>
      </c>
      <c r="S108" s="68">
        <v>41</v>
      </c>
      <c r="T108" s="68">
        <v>20</v>
      </c>
      <c r="U108" s="17">
        <f t="shared" si="94"/>
        <v>2.05</v>
      </c>
      <c r="V108" s="69">
        <f t="shared" si="44"/>
        <v>9.37142857142857</v>
      </c>
      <c r="W108" s="68">
        <v>62</v>
      </c>
      <c r="X108" s="68">
        <v>46</v>
      </c>
      <c r="Y108" s="17">
        <f t="shared" si="95"/>
        <v>1.3478260869565217</v>
      </c>
      <c r="Z108" s="69">
        <f t="shared" si="45"/>
        <v>6.161490683229813</v>
      </c>
      <c r="AA108" s="68">
        <v>53</v>
      </c>
      <c r="AB108" s="68">
        <v>55</v>
      </c>
      <c r="AC108" s="319">
        <f t="shared" si="96"/>
        <v>0.9636363636363636</v>
      </c>
      <c r="AD108" s="69">
        <f t="shared" si="46"/>
        <v>4.405194805194805</v>
      </c>
      <c r="AE108" s="68"/>
      <c r="AF108" s="68"/>
      <c r="AG108" s="17"/>
      <c r="AH108" s="69"/>
      <c r="AI108" s="98"/>
      <c r="AJ108" s="98"/>
      <c r="AK108" s="329"/>
      <c r="AL108" s="155"/>
      <c r="AM108" s="94"/>
      <c r="AN108" s="51">
        <f t="shared" si="81"/>
        <v>27.76804012219014</v>
      </c>
      <c r="AO108" s="52">
        <f t="shared" si="82"/>
        <v>46.79314965158428</v>
      </c>
      <c r="AP108" s="52">
        <f t="shared" si="83"/>
        <v>71.17087116361931</v>
      </c>
      <c r="AQ108" s="52">
        <f t="shared" si="84"/>
        <v>99.54580421162504</v>
      </c>
      <c r="AR108" s="156" t="str">
        <f t="shared" si="85"/>
        <v>N/A</v>
      </c>
      <c r="AS108" s="53" t="str">
        <f t="shared" si="86"/>
        <v>N/A</v>
      </c>
      <c r="AT108" s="54">
        <f t="shared" si="87"/>
        <v>19.02510952939414</v>
      </c>
      <c r="AU108" s="52">
        <f t="shared" si="88"/>
        <v>24.37772151203503</v>
      </c>
      <c r="AV108" s="52">
        <f t="shared" si="89"/>
        <v>28.37493304800573</v>
      </c>
      <c r="AW108" s="52" t="str">
        <f t="shared" si="90"/>
        <v>N/A</v>
      </c>
      <c r="AX108" s="53" t="str">
        <f t="shared" si="91"/>
        <v>N/A</v>
      </c>
      <c r="AZ108" s="38">
        <v>95</v>
      </c>
    </row>
    <row r="109" spans="1:52" ht="12.75">
      <c r="A109" s="74"/>
      <c r="B109" s="300" t="s">
        <v>495</v>
      </c>
      <c r="C109" s="23"/>
      <c r="D109" s="23">
        <v>4</v>
      </c>
      <c r="E109" s="23"/>
      <c r="F109" s="350"/>
      <c r="G109" s="8">
        <v>90</v>
      </c>
      <c r="H109" s="8">
        <v>22</v>
      </c>
      <c r="I109" s="8"/>
      <c r="J109" s="68">
        <v>65</v>
      </c>
      <c r="K109" s="68">
        <v>16</v>
      </c>
      <c r="L109" s="68"/>
      <c r="M109" s="17">
        <f t="shared" si="92"/>
        <v>4.0625</v>
      </c>
      <c r="N109" s="344" t="str">
        <f t="shared" si="65"/>
        <v>N/A</v>
      </c>
      <c r="O109" s="68">
        <v>38</v>
      </c>
      <c r="P109" s="68">
        <v>11</v>
      </c>
      <c r="Q109" s="17">
        <f t="shared" si="93"/>
        <v>3.4545454545454546</v>
      </c>
      <c r="R109" s="69">
        <f t="shared" si="27"/>
        <v>14.03409090909091</v>
      </c>
      <c r="S109" s="68">
        <v>39</v>
      </c>
      <c r="T109" s="68">
        <v>22</v>
      </c>
      <c r="U109" s="17">
        <f t="shared" si="94"/>
        <v>1.7727272727272727</v>
      </c>
      <c r="V109" s="69">
        <f t="shared" si="44"/>
        <v>7.201704545454545</v>
      </c>
      <c r="W109" s="68">
        <v>55</v>
      </c>
      <c r="X109" s="68">
        <v>53</v>
      </c>
      <c r="Y109" s="17">
        <f t="shared" si="95"/>
        <v>1.0377358490566038</v>
      </c>
      <c r="Z109" s="69">
        <f t="shared" si="45"/>
        <v>4.215801886792453</v>
      </c>
      <c r="AA109" s="68">
        <v>48</v>
      </c>
      <c r="AB109" s="68">
        <v>60</v>
      </c>
      <c r="AC109" s="319">
        <f t="shared" si="96"/>
        <v>0.8</v>
      </c>
      <c r="AD109" s="69">
        <f t="shared" si="46"/>
        <v>3.25</v>
      </c>
      <c r="AE109" s="68"/>
      <c r="AF109" s="68"/>
      <c r="AG109" s="17"/>
      <c r="AH109" s="69"/>
      <c r="AI109" s="98"/>
      <c r="AJ109" s="98"/>
      <c r="AK109" s="329"/>
      <c r="AL109" s="155"/>
      <c r="AM109" s="94"/>
      <c r="AN109" s="51">
        <f t="shared" si="81"/>
        <v>31.24667371991505</v>
      </c>
      <c r="AO109" s="52">
        <f t="shared" si="82"/>
        <v>60.890953915731906</v>
      </c>
      <c r="AP109" s="52">
        <f t="shared" si="83"/>
        <v>104.0178526808412</v>
      </c>
      <c r="AQ109" s="52">
        <f t="shared" si="84"/>
        <v>134.92881833599685</v>
      </c>
      <c r="AR109" s="156" t="str">
        <f t="shared" si="85"/>
        <v>N/A</v>
      </c>
      <c r="AS109" s="53" t="str">
        <f t="shared" si="86"/>
        <v>N/A</v>
      </c>
      <c r="AT109" s="54">
        <f t="shared" si="87"/>
        <v>29.644280195816854</v>
      </c>
      <c r="AU109" s="52">
        <f t="shared" si="88"/>
        <v>43.126898765109296</v>
      </c>
      <c r="AV109" s="52">
        <f t="shared" si="89"/>
        <v>30.91096565515565</v>
      </c>
      <c r="AW109" s="52" t="str">
        <f t="shared" si="90"/>
        <v>N/A</v>
      </c>
      <c r="AX109" s="53" t="str">
        <f t="shared" si="91"/>
        <v>N/A</v>
      </c>
      <c r="AZ109" s="38">
        <v>96</v>
      </c>
    </row>
    <row r="110" spans="1:52" ht="12.75">
      <c r="A110" s="74"/>
      <c r="B110" s="300" t="s">
        <v>492</v>
      </c>
      <c r="C110" s="23"/>
      <c r="D110" s="23">
        <v>4</v>
      </c>
      <c r="E110" s="23"/>
      <c r="F110" s="350"/>
      <c r="G110" s="8">
        <v>90</v>
      </c>
      <c r="H110" s="8">
        <v>22</v>
      </c>
      <c r="I110" s="8"/>
      <c r="J110" s="68">
        <v>64</v>
      </c>
      <c r="K110" s="68">
        <v>15</v>
      </c>
      <c r="L110" s="68"/>
      <c r="M110" s="17">
        <f t="shared" si="92"/>
        <v>4.266666666666667</v>
      </c>
      <c r="N110" s="344" t="str">
        <f t="shared" si="65"/>
        <v>N/A</v>
      </c>
      <c r="O110" s="68">
        <v>38</v>
      </c>
      <c r="P110" s="68">
        <v>11</v>
      </c>
      <c r="Q110" s="17">
        <f t="shared" si="93"/>
        <v>3.4545454545454546</v>
      </c>
      <c r="R110" s="69">
        <f t="shared" si="27"/>
        <v>14.73939393939394</v>
      </c>
      <c r="S110" s="68">
        <v>41</v>
      </c>
      <c r="T110" s="68">
        <v>20</v>
      </c>
      <c r="U110" s="17">
        <f t="shared" si="94"/>
        <v>2.05</v>
      </c>
      <c r="V110" s="69">
        <f t="shared" si="44"/>
        <v>8.746666666666666</v>
      </c>
      <c r="W110" s="68">
        <v>62</v>
      </c>
      <c r="X110" s="68">
        <v>46</v>
      </c>
      <c r="Y110" s="17">
        <f t="shared" si="95"/>
        <v>1.3478260869565217</v>
      </c>
      <c r="Z110" s="69">
        <f t="shared" si="45"/>
        <v>5.750724637681159</v>
      </c>
      <c r="AA110" s="68">
        <v>53</v>
      </c>
      <c r="AB110" s="68">
        <v>55</v>
      </c>
      <c r="AC110" s="319">
        <f t="shared" si="96"/>
        <v>0.9636363636363636</v>
      </c>
      <c r="AD110" s="69">
        <f t="shared" si="46"/>
        <v>4.111515151515151</v>
      </c>
      <c r="AE110" s="68"/>
      <c r="AF110" s="68"/>
      <c r="AG110" s="17"/>
      <c r="AH110" s="69"/>
      <c r="AI110" s="98"/>
      <c r="AJ110" s="98"/>
      <c r="AK110" s="329"/>
      <c r="AL110" s="155"/>
      <c r="AM110" s="94"/>
      <c r="AN110" s="51">
        <f t="shared" si="81"/>
        <v>29.75147155948943</v>
      </c>
      <c r="AO110" s="52">
        <f t="shared" si="82"/>
        <v>50.1355174838403</v>
      </c>
      <c r="AP110" s="52">
        <f t="shared" si="83"/>
        <v>76.25450481816354</v>
      </c>
      <c r="AQ110" s="52">
        <f t="shared" si="84"/>
        <v>106.65621879816968</v>
      </c>
      <c r="AR110" s="156" t="str">
        <f t="shared" si="85"/>
        <v>N/A</v>
      </c>
      <c r="AS110" s="53" t="str">
        <f t="shared" si="86"/>
        <v>N/A</v>
      </c>
      <c r="AT110" s="54">
        <f t="shared" si="87"/>
        <v>20.384045924350872</v>
      </c>
      <c r="AU110" s="52">
        <f t="shared" si="88"/>
        <v>26.118987334323236</v>
      </c>
      <c r="AV110" s="52">
        <f t="shared" si="89"/>
        <v>30.401713980006136</v>
      </c>
      <c r="AW110" s="52" t="str">
        <f t="shared" si="90"/>
        <v>N/A</v>
      </c>
      <c r="AX110" s="53" t="str">
        <f t="shared" si="91"/>
        <v>N/A</v>
      </c>
      <c r="AZ110" s="38">
        <v>97</v>
      </c>
    </row>
    <row r="111" spans="1:52" ht="12.75">
      <c r="A111" s="74"/>
      <c r="B111" s="300" t="s">
        <v>491</v>
      </c>
      <c r="C111" s="23"/>
      <c r="D111" s="23">
        <v>4</v>
      </c>
      <c r="E111" s="23"/>
      <c r="F111" s="350"/>
      <c r="G111" s="8">
        <v>90</v>
      </c>
      <c r="H111" s="8">
        <v>22</v>
      </c>
      <c r="I111" s="8"/>
      <c r="J111" s="68">
        <v>64</v>
      </c>
      <c r="K111" s="68">
        <v>15</v>
      </c>
      <c r="L111" s="68"/>
      <c r="M111" s="17">
        <f t="shared" si="92"/>
        <v>4.266666666666667</v>
      </c>
      <c r="N111" s="344" t="str">
        <f t="shared" si="65"/>
        <v>N/A</v>
      </c>
      <c r="O111" s="68">
        <v>38</v>
      </c>
      <c r="P111" s="68">
        <v>11</v>
      </c>
      <c r="Q111" s="17">
        <f t="shared" si="93"/>
        <v>3.4545454545454546</v>
      </c>
      <c r="R111" s="69">
        <f t="shared" si="27"/>
        <v>14.73939393939394</v>
      </c>
      <c r="S111" s="68">
        <v>41</v>
      </c>
      <c r="T111" s="68">
        <v>20</v>
      </c>
      <c r="U111" s="17">
        <f t="shared" si="94"/>
        <v>2.05</v>
      </c>
      <c r="V111" s="69">
        <f t="shared" si="44"/>
        <v>8.746666666666666</v>
      </c>
      <c r="W111" s="68">
        <v>62</v>
      </c>
      <c r="X111" s="68">
        <v>46</v>
      </c>
      <c r="Y111" s="17">
        <f t="shared" si="95"/>
        <v>1.3478260869565217</v>
      </c>
      <c r="Z111" s="69">
        <f t="shared" si="45"/>
        <v>5.750724637681159</v>
      </c>
      <c r="AA111" s="68">
        <v>53</v>
      </c>
      <c r="AB111" s="68">
        <v>55</v>
      </c>
      <c r="AC111" s="319">
        <f t="shared" si="96"/>
        <v>0.9636363636363636</v>
      </c>
      <c r="AD111" s="69">
        <f t="shared" si="46"/>
        <v>4.111515151515151</v>
      </c>
      <c r="AE111" s="68"/>
      <c r="AF111" s="68"/>
      <c r="AG111" s="17"/>
      <c r="AH111" s="69"/>
      <c r="AI111" s="98"/>
      <c r="AJ111" s="98"/>
      <c r="AK111" s="329"/>
      <c r="AL111" s="155"/>
      <c r="AM111" s="94"/>
      <c r="AN111" s="51">
        <f t="shared" si="81"/>
        <v>29.75147155948943</v>
      </c>
      <c r="AO111" s="52">
        <f t="shared" si="82"/>
        <v>50.1355174838403</v>
      </c>
      <c r="AP111" s="52">
        <f t="shared" si="83"/>
        <v>76.25450481816354</v>
      </c>
      <c r="AQ111" s="52">
        <f t="shared" si="84"/>
        <v>106.65621879816968</v>
      </c>
      <c r="AR111" s="156" t="str">
        <f t="shared" si="85"/>
        <v>N/A</v>
      </c>
      <c r="AS111" s="53" t="str">
        <f t="shared" si="86"/>
        <v>N/A</v>
      </c>
      <c r="AT111" s="54">
        <f t="shared" si="87"/>
        <v>20.384045924350872</v>
      </c>
      <c r="AU111" s="52">
        <f t="shared" si="88"/>
        <v>26.118987334323236</v>
      </c>
      <c r="AV111" s="52">
        <f t="shared" si="89"/>
        <v>30.401713980006136</v>
      </c>
      <c r="AW111" s="52" t="str">
        <f t="shared" si="90"/>
        <v>N/A</v>
      </c>
      <c r="AX111" s="53" t="str">
        <f t="shared" si="91"/>
        <v>N/A</v>
      </c>
      <c r="AZ111" s="38">
        <v>98</v>
      </c>
    </row>
    <row r="112" spans="1:52" ht="12.75">
      <c r="A112" s="74"/>
      <c r="B112" s="67"/>
      <c r="C112" s="23"/>
      <c r="D112" s="23"/>
      <c r="E112" s="23"/>
      <c r="F112" s="350"/>
      <c r="G112" s="8"/>
      <c r="H112" s="8"/>
      <c r="I112" s="8"/>
      <c r="J112" s="68"/>
      <c r="K112" s="68"/>
      <c r="L112" s="68"/>
      <c r="M112" s="17"/>
      <c r="N112" s="344" t="str">
        <f t="shared" si="65"/>
        <v>N/A</v>
      </c>
      <c r="O112" s="68"/>
      <c r="P112" s="68"/>
      <c r="Q112" s="17"/>
      <c r="R112" s="69"/>
      <c r="S112" s="68"/>
      <c r="T112" s="68"/>
      <c r="U112" s="17"/>
      <c r="V112" s="69"/>
      <c r="W112" s="68"/>
      <c r="X112" s="68"/>
      <c r="Y112" s="17"/>
      <c r="Z112" s="69"/>
      <c r="AA112" s="68"/>
      <c r="AB112" s="68"/>
      <c r="AC112" s="163"/>
      <c r="AD112" s="69"/>
      <c r="AE112" s="68"/>
      <c r="AF112" s="68"/>
      <c r="AG112" s="17"/>
      <c r="AH112" s="69"/>
      <c r="AI112" s="98"/>
      <c r="AJ112" s="98"/>
      <c r="AK112" s="329"/>
      <c r="AL112" s="155"/>
      <c r="AM112" s="94"/>
      <c r="AN112" s="51"/>
      <c r="AO112" s="52"/>
      <c r="AP112" s="52"/>
      <c r="AQ112" s="52"/>
      <c r="AR112" s="156"/>
      <c r="AS112" s="53"/>
      <c r="AT112" s="54"/>
      <c r="AU112" s="52"/>
      <c r="AV112" s="52"/>
      <c r="AW112" s="52"/>
      <c r="AX112" s="53"/>
      <c r="AZ112" s="38">
        <v>99</v>
      </c>
    </row>
    <row r="113" spans="1:52" ht="12.75">
      <c r="A113" s="74"/>
      <c r="B113" s="67"/>
      <c r="C113" s="23"/>
      <c r="D113" s="23"/>
      <c r="E113" s="23"/>
      <c r="F113" s="350"/>
      <c r="G113" s="8"/>
      <c r="H113" s="8"/>
      <c r="I113" s="8"/>
      <c r="J113" s="68"/>
      <c r="K113" s="68"/>
      <c r="L113" s="68"/>
      <c r="M113" s="17"/>
      <c r="N113" s="344" t="str">
        <f t="shared" si="65"/>
        <v>N/A</v>
      </c>
      <c r="O113" s="68"/>
      <c r="P113" s="68"/>
      <c r="Q113" s="17"/>
      <c r="R113" s="69"/>
      <c r="S113" s="68"/>
      <c r="T113" s="68"/>
      <c r="U113" s="17"/>
      <c r="V113" s="69"/>
      <c r="W113" s="68"/>
      <c r="X113" s="68"/>
      <c r="Y113" s="17"/>
      <c r="Z113" s="69"/>
      <c r="AA113" s="68"/>
      <c r="AB113" s="68"/>
      <c r="AC113" s="163"/>
      <c r="AD113" s="69"/>
      <c r="AE113" s="68"/>
      <c r="AF113" s="68"/>
      <c r="AG113" s="17"/>
      <c r="AH113" s="69"/>
      <c r="AI113" s="98"/>
      <c r="AJ113" s="98"/>
      <c r="AK113" s="329"/>
      <c r="AL113" s="155"/>
      <c r="AM113" s="94"/>
      <c r="AN113" s="51"/>
      <c r="AO113" s="52"/>
      <c r="AP113" s="52"/>
      <c r="AQ113" s="52"/>
      <c r="AR113" s="156"/>
      <c r="AS113" s="53"/>
      <c r="AT113" s="54"/>
      <c r="AU113" s="52"/>
      <c r="AV113" s="52"/>
      <c r="AW113" s="52"/>
      <c r="AX113" s="53"/>
      <c r="AZ113" s="38">
        <v>100</v>
      </c>
    </row>
    <row r="114" spans="1:52" ht="12.75">
      <c r="A114" s="74"/>
      <c r="B114" s="67"/>
      <c r="C114" s="23"/>
      <c r="D114" s="23"/>
      <c r="E114" s="23"/>
      <c r="F114" s="350"/>
      <c r="G114" s="8"/>
      <c r="H114" s="8"/>
      <c r="I114" s="8"/>
      <c r="J114" s="68"/>
      <c r="K114" s="68"/>
      <c r="L114" s="68"/>
      <c r="M114" s="17"/>
      <c r="N114" s="344" t="str">
        <f t="shared" si="65"/>
        <v>N/A</v>
      </c>
      <c r="O114" s="68"/>
      <c r="P114" s="68"/>
      <c r="Q114" s="17"/>
      <c r="R114" s="69"/>
      <c r="S114" s="68"/>
      <c r="T114" s="68"/>
      <c r="U114" s="17"/>
      <c r="V114" s="69"/>
      <c r="W114" s="68"/>
      <c r="X114" s="68"/>
      <c r="Y114" s="17"/>
      <c r="Z114" s="69"/>
      <c r="AA114" s="68"/>
      <c r="AB114" s="68"/>
      <c r="AC114" s="163"/>
      <c r="AD114" s="69"/>
      <c r="AE114" s="68"/>
      <c r="AF114" s="68"/>
      <c r="AG114" s="17"/>
      <c r="AH114" s="69"/>
      <c r="AI114" s="98"/>
      <c r="AJ114" s="98"/>
      <c r="AK114" s="329"/>
      <c r="AL114" s="155"/>
      <c r="AM114" s="94"/>
      <c r="AN114" s="51"/>
      <c r="AO114" s="52"/>
      <c r="AP114" s="52"/>
      <c r="AQ114" s="52"/>
      <c r="AR114" s="156"/>
      <c r="AS114" s="53"/>
      <c r="AT114" s="54"/>
      <c r="AU114" s="52"/>
      <c r="AV114" s="52"/>
      <c r="AW114" s="52"/>
      <c r="AX114" s="53"/>
      <c r="AZ114" s="38">
        <v>101</v>
      </c>
    </row>
    <row r="115" spans="1:52" ht="14.25" customHeight="1">
      <c r="A115" s="74"/>
      <c r="B115" s="67" t="s">
        <v>126</v>
      </c>
      <c r="C115" s="23"/>
      <c r="D115" s="23">
        <v>5</v>
      </c>
      <c r="E115" s="23" t="s">
        <v>401</v>
      </c>
      <c r="F115" s="372" t="s">
        <v>397</v>
      </c>
      <c r="G115" s="8"/>
      <c r="H115" s="8">
        <v>22</v>
      </c>
      <c r="I115" s="8">
        <f>J115+K115</f>
        <v>84</v>
      </c>
      <c r="J115" s="68">
        <v>68</v>
      </c>
      <c r="K115" s="68">
        <v>16</v>
      </c>
      <c r="L115" s="68"/>
      <c r="M115" s="17">
        <v>4.25</v>
      </c>
      <c r="N115" s="344" t="str">
        <f t="shared" si="65"/>
        <v>N/A</v>
      </c>
      <c r="O115" s="68"/>
      <c r="P115" s="68"/>
      <c r="Q115" s="248">
        <v>2.5</v>
      </c>
      <c r="R115" s="249">
        <f t="shared" si="27"/>
        <v>10.625</v>
      </c>
      <c r="S115" s="164"/>
      <c r="T115" s="164"/>
      <c r="U115" s="166">
        <v>1.79</v>
      </c>
      <c r="V115" s="250">
        <f aca="true" t="shared" si="97" ref="V115:V125">U115*$M115</f>
        <v>7.6075</v>
      </c>
      <c r="W115" s="164"/>
      <c r="X115" s="164"/>
      <c r="Y115" s="166">
        <v>1.42</v>
      </c>
      <c r="Z115" s="249">
        <f aca="true" t="shared" si="98" ref="Z115:Z125">Y115*$M115</f>
        <v>6.035</v>
      </c>
      <c r="AA115" s="164"/>
      <c r="AB115" s="164"/>
      <c r="AC115" s="166">
        <v>1.17</v>
      </c>
      <c r="AD115" s="249">
        <f t="shared" si="46"/>
        <v>4.9725</v>
      </c>
      <c r="AE115" s="164"/>
      <c r="AF115" s="164"/>
      <c r="AG115" s="248">
        <v>1.03</v>
      </c>
      <c r="AH115" s="69">
        <f t="shared" si="47"/>
        <v>4.3775</v>
      </c>
      <c r="AI115" s="98"/>
      <c r="AJ115" s="98"/>
      <c r="AK115" s="329"/>
      <c r="AL115" s="167"/>
      <c r="AM115" s="94"/>
      <c r="AN115" s="51">
        <f t="shared" si="48"/>
        <v>41.27234443218727</v>
      </c>
      <c r="AO115" s="52">
        <f t="shared" si="49"/>
        <v>57.64293915109953</v>
      </c>
      <c r="AP115" s="52">
        <f t="shared" si="50"/>
        <v>72.66257822568181</v>
      </c>
      <c r="AQ115" s="52">
        <f t="shared" si="51"/>
        <v>88.18877015424628</v>
      </c>
      <c r="AR115" s="156">
        <f t="shared" si="52"/>
        <v>100.17559328200794</v>
      </c>
      <c r="AS115" s="53" t="str">
        <f aca="true" t="shared" si="99" ref="AS115:AS125">IF(AK115&lt;&gt;0,($AO$4/(AK115*$M115))*$AW$4/(12*5280)*60,"N/A")</f>
        <v>N/A</v>
      </c>
      <c r="AT115" s="54">
        <f t="shared" si="22"/>
        <v>16.370594718912265</v>
      </c>
      <c r="AU115" s="52">
        <f t="shared" si="23"/>
        <v>15.01963907458228</v>
      </c>
      <c r="AV115" s="52">
        <f t="shared" si="24"/>
        <v>15.526191928564472</v>
      </c>
      <c r="AW115" s="52">
        <f t="shared" si="25"/>
        <v>11.986823127761653</v>
      </c>
      <c r="AX115" s="53" t="str">
        <f t="shared" si="26"/>
        <v>N/A</v>
      </c>
      <c r="AZ115" s="38">
        <v>102</v>
      </c>
    </row>
    <row r="116" spans="2:52" ht="14.25" customHeight="1">
      <c r="B116" s="67"/>
      <c r="C116" s="23"/>
      <c r="D116" s="23">
        <v>5</v>
      </c>
      <c r="E116" s="23"/>
      <c r="F116" s="372"/>
      <c r="G116" s="8"/>
      <c r="H116" s="8">
        <v>22</v>
      </c>
      <c r="I116" s="8"/>
      <c r="J116" s="68"/>
      <c r="K116" s="68"/>
      <c r="L116" s="68"/>
      <c r="M116" s="17">
        <v>4.46</v>
      </c>
      <c r="N116" s="344" t="str">
        <f t="shared" si="65"/>
        <v>N/A</v>
      </c>
      <c r="O116" s="68"/>
      <c r="P116" s="68"/>
      <c r="Q116" s="248">
        <v>2.5</v>
      </c>
      <c r="R116" s="249">
        <f t="shared" si="27"/>
        <v>11.15</v>
      </c>
      <c r="S116" s="164"/>
      <c r="T116" s="164"/>
      <c r="U116" s="166">
        <v>1.79</v>
      </c>
      <c r="V116" s="250">
        <f t="shared" si="97"/>
        <v>7.9834000000000005</v>
      </c>
      <c r="W116" s="164"/>
      <c r="X116" s="164"/>
      <c r="Y116" s="166">
        <v>1.42</v>
      </c>
      <c r="Z116" s="249">
        <f t="shared" si="98"/>
        <v>6.3332</v>
      </c>
      <c r="AA116" s="164"/>
      <c r="AB116" s="164"/>
      <c r="AC116" s="166">
        <v>1.17</v>
      </c>
      <c r="AD116" s="249">
        <f t="shared" si="46"/>
        <v>5.2181999999999995</v>
      </c>
      <c r="AE116" s="164"/>
      <c r="AF116" s="164"/>
      <c r="AG116" s="248">
        <v>1.03</v>
      </c>
      <c r="AH116" s="69">
        <f t="shared" si="47"/>
        <v>4.5938</v>
      </c>
      <c r="AI116" s="98"/>
      <c r="AJ116" s="98"/>
      <c r="AK116" s="329"/>
      <c r="AL116" s="167"/>
      <c r="AM116" s="94"/>
      <c r="AN116" s="51">
        <f t="shared" si="48"/>
        <v>39.329027766097724</v>
      </c>
      <c r="AO116" s="52">
        <f t="shared" si="49"/>
        <v>54.92880972918678</v>
      </c>
      <c r="AP116" s="52">
        <f t="shared" si="50"/>
        <v>69.24124606707348</v>
      </c>
      <c r="AQ116" s="52">
        <f t="shared" si="51"/>
        <v>84.03638411559346</v>
      </c>
      <c r="AR116" s="156">
        <f t="shared" si="52"/>
        <v>95.45880525751878</v>
      </c>
      <c r="AS116" s="53" t="str">
        <f t="shared" si="99"/>
        <v>N/A</v>
      </c>
      <c r="AT116" s="54">
        <f t="shared" si="22"/>
        <v>15.599781963089058</v>
      </c>
      <c r="AU116" s="52">
        <f t="shared" si="23"/>
        <v>14.312436337886695</v>
      </c>
      <c r="AV116" s="52">
        <f t="shared" si="24"/>
        <v>14.795138048519988</v>
      </c>
      <c r="AW116" s="52">
        <f t="shared" si="25"/>
        <v>11.422421141925312</v>
      </c>
      <c r="AX116" s="53" t="str">
        <f t="shared" si="26"/>
        <v>N/A</v>
      </c>
      <c r="AZ116" s="38">
        <v>103</v>
      </c>
    </row>
    <row r="117" spans="1:52" ht="14.25" customHeight="1">
      <c r="A117" s="74"/>
      <c r="B117" s="67"/>
      <c r="C117" s="23"/>
      <c r="D117" s="23">
        <v>5</v>
      </c>
      <c r="E117" s="23"/>
      <c r="F117" s="372"/>
      <c r="G117" s="8"/>
      <c r="H117" s="8">
        <v>22</v>
      </c>
      <c r="I117" s="8"/>
      <c r="J117" s="68"/>
      <c r="K117" s="68"/>
      <c r="L117" s="68"/>
      <c r="M117" s="17">
        <v>4.64</v>
      </c>
      <c r="N117" s="344" t="str">
        <f t="shared" si="65"/>
        <v>N/A</v>
      </c>
      <c r="O117" s="68"/>
      <c r="P117" s="68"/>
      <c r="Q117" s="248">
        <v>2.5</v>
      </c>
      <c r="R117" s="249">
        <f t="shared" si="27"/>
        <v>11.6</v>
      </c>
      <c r="S117" s="164"/>
      <c r="T117" s="164"/>
      <c r="U117" s="166">
        <v>1.79</v>
      </c>
      <c r="V117" s="250">
        <f t="shared" si="97"/>
        <v>8.3056</v>
      </c>
      <c r="W117" s="164"/>
      <c r="X117" s="164"/>
      <c r="Y117" s="166">
        <v>1.42</v>
      </c>
      <c r="Z117" s="249">
        <f t="shared" si="98"/>
        <v>6.588799999999999</v>
      </c>
      <c r="AA117" s="164"/>
      <c r="AB117" s="164"/>
      <c r="AC117" s="166">
        <v>1.17</v>
      </c>
      <c r="AD117" s="249">
        <f t="shared" si="46"/>
        <v>5.428799999999999</v>
      </c>
      <c r="AE117" s="164"/>
      <c r="AF117" s="164"/>
      <c r="AG117" s="248">
        <v>1.03</v>
      </c>
      <c r="AH117" s="69">
        <f t="shared" si="47"/>
        <v>4.7791999999999994</v>
      </c>
      <c r="AI117" s="98"/>
      <c r="AJ117" s="98"/>
      <c r="AK117" s="329"/>
      <c r="AL117" s="167"/>
      <c r="AM117" s="94"/>
      <c r="AN117" s="51">
        <f t="shared" si="48"/>
        <v>37.80333272344739</v>
      </c>
      <c r="AO117" s="52">
        <f t="shared" si="49"/>
        <v>52.79795073107177</v>
      </c>
      <c r="AP117" s="52">
        <f t="shared" si="50"/>
        <v>66.55516324550597</v>
      </c>
      <c r="AQ117" s="52">
        <f t="shared" si="51"/>
        <v>80.77635197317821</v>
      </c>
      <c r="AR117" s="156">
        <f t="shared" si="52"/>
        <v>91.75566195011504</v>
      </c>
      <c r="AS117" s="53" t="str">
        <f t="shared" si="99"/>
        <v>N/A</v>
      </c>
      <c r="AT117" s="54">
        <f t="shared" si="22"/>
        <v>14.994618007624382</v>
      </c>
      <c r="AU117" s="52">
        <f t="shared" si="23"/>
        <v>13.757212514434194</v>
      </c>
      <c r="AV117" s="52">
        <f t="shared" si="24"/>
        <v>14.221188727672242</v>
      </c>
      <c r="AW117" s="52">
        <f t="shared" si="25"/>
        <v>10.979309976936833</v>
      </c>
      <c r="AX117" s="53" t="str">
        <f t="shared" si="26"/>
        <v>N/A</v>
      </c>
      <c r="AZ117" s="38">
        <v>104</v>
      </c>
    </row>
    <row r="118" spans="1:52" ht="14.25" customHeight="1">
      <c r="A118" s="74"/>
      <c r="B118" s="67"/>
      <c r="C118" s="23"/>
      <c r="D118" s="23">
        <v>5</v>
      </c>
      <c r="E118" s="23"/>
      <c r="F118" s="372"/>
      <c r="G118" s="8"/>
      <c r="H118" s="8">
        <v>22</v>
      </c>
      <c r="I118" s="8"/>
      <c r="J118" s="68"/>
      <c r="K118" s="68"/>
      <c r="L118" s="68"/>
      <c r="M118" s="17">
        <v>4.81</v>
      </c>
      <c r="N118" s="344" t="str">
        <f t="shared" si="65"/>
        <v>N/A</v>
      </c>
      <c r="O118" s="68"/>
      <c r="P118" s="68"/>
      <c r="Q118" s="248">
        <v>2.5</v>
      </c>
      <c r="R118" s="249">
        <f t="shared" si="27"/>
        <v>12.024999999999999</v>
      </c>
      <c r="S118" s="164"/>
      <c r="T118" s="164"/>
      <c r="U118" s="166">
        <v>1.79</v>
      </c>
      <c r="V118" s="250">
        <f t="shared" si="97"/>
        <v>8.6099</v>
      </c>
      <c r="W118" s="164"/>
      <c r="X118" s="164"/>
      <c r="Y118" s="166">
        <v>1.42</v>
      </c>
      <c r="Z118" s="249">
        <f t="shared" si="98"/>
        <v>6.830199999999999</v>
      </c>
      <c r="AA118" s="164"/>
      <c r="AB118" s="164"/>
      <c r="AC118" s="166">
        <v>1.17</v>
      </c>
      <c r="AD118" s="249">
        <f t="shared" si="46"/>
        <v>5.627699999999999</v>
      </c>
      <c r="AE118" s="164"/>
      <c r="AF118" s="164"/>
      <c r="AG118" s="248">
        <v>1.03</v>
      </c>
      <c r="AH118" s="69">
        <f t="shared" si="47"/>
        <v>4.9543</v>
      </c>
      <c r="AI118" s="98"/>
      <c r="AJ118" s="98"/>
      <c r="AK118" s="329"/>
      <c r="AL118" s="167"/>
      <c r="AM118" s="94"/>
      <c r="AN118" s="51">
        <f t="shared" si="48"/>
        <v>36.46724819891807</v>
      </c>
      <c r="AO118" s="52">
        <f t="shared" si="49"/>
        <v>50.93191089234367</v>
      </c>
      <c r="AP118" s="52">
        <f t="shared" si="50"/>
        <v>64.20290175865857</v>
      </c>
      <c r="AQ118" s="52">
        <f t="shared" si="51"/>
        <v>77.9214705105087</v>
      </c>
      <c r="AR118" s="156">
        <f t="shared" si="52"/>
        <v>88.51273834688851</v>
      </c>
      <c r="AS118" s="53" t="str">
        <f t="shared" si="99"/>
        <v>N/A</v>
      </c>
      <c r="AT118" s="54">
        <f t="shared" si="22"/>
        <v>14.464662693425602</v>
      </c>
      <c r="AU118" s="52">
        <f t="shared" si="23"/>
        <v>13.270990866314897</v>
      </c>
      <c r="AV118" s="52">
        <f t="shared" si="24"/>
        <v>13.718568751850128</v>
      </c>
      <c r="AW118" s="52">
        <f t="shared" si="25"/>
        <v>10.591267836379814</v>
      </c>
      <c r="AX118" s="53" t="str">
        <f t="shared" si="26"/>
        <v>N/A</v>
      </c>
      <c r="AZ118" s="38">
        <v>105</v>
      </c>
    </row>
    <row r="119" spans="2:52" ht="14.25" customHeight="1">
      <c r="B119" s="67"/>
      <c r="C119" s="23"/>
      <c r="D119" s="23">
        <v>5</v>
      </c>
      <c r="E119" s="23"/>
      <c r="F119" s="372"/>
      <c r="G119" s="8"/>
      <c r="H119" s="8">
        <v>22</v>
      </c>
      <c r="I119" s="8"/>
      <c r="J119" s="68"/>
      <c r="K119" s="68"/>
      <c r="L119" s="68"/>
      <c r="M119" s="17">
        <v>5.07</v>
      </c>
      <c r="N119" s="344" t="str">
        <f t="shared" si="65"/>
        <v>N/A</v>
      </c>
      <c r="O119" s="68"/>
      <c r="P119" s="68"/>
      <c r="Q119" s="248">
        <v>2.5</v>
      </c>
      <c r="R119" s="249">
        <f t="shared" si="27"/>
        <v>12.675</v>
      </c>
      <c r="S119" s="164"/>
      <c r="T119" s="164"/>
      <c r="U119" s="166">
        <v>1.79</v>
      </c>
      <c r="V119" s="250">
        <f t="shared" si="97"/>
        <v>9.0753</v>
      </c>
      <c r="W119" s="164"/>
      <c r="X119" s="164"/>
      <c r="Y119" s="166">
        <v>1.42</v>
      </c>
      <c r="Z119" s="249">
        <f t="shared" si="98"/>
        <v>7.1994</v>
      </c>
      <c r="AA119" s="164"/>
      <c r="AB119" s="164"/>
      <c r="AC119" s="166">
        <v>1.17</v>
      </c>
      <c r="AD119" s="249">
        <f t="shared" si="46"/>
        <v>5.9319</v>
      </c>
      <c r="AE119" s="164"/>
      <c r="AF119" s="164"/>
      <c r="AG119" s="248">
        <v>1.03</v>
      </c>
      <c r="AH119" s="69">
        <f t="shared" si="47"/>
        <v>5.2221</v>
      </c>
      <c r="AI119" s="98"/>
      <c r="AJ119" s="98"/>
      <c r="AK119" s="329"/>
      <c r="AL119" s="167"/>
      <c r="AM119" s="94"/>
      <c r="AN119" s="51">
        <f t="shared" si="48"/>
        <v>34.597132906665856</v>
      </c>
      <c r="AO119" s="52">
        <f t="shared" si="49"/>
        <v>48.320018026069626</v>
      </c>
      <c r="AP119" s="52">
        <f t="shared" si="50"/>
        <v>60.91044525821453</v>
      </c>
      <c r="AQ119" s="52">
        <f t="shared" si="51"/>
        <v>73.92549766381593</v>
      </c>
      <c r="AR119" s="156">
        <f t="shared" si="52"/>
        <v>83.97362355986859</v>
      </c>
      <c r="AS119" s="53" t="str">
        <f t="shared" si="99"/>
        <v>N/A</v>
      </c>
      <c r="AT119" s="54">
        <f t="shared" si="22"/>
        <v>13.72288511940377</v>
      </c>
      <c r="AU119" s="52">
        <f t="shared" si="23"/>
        <v>12.590427232144904</v>
      </c>
      <c r="AV119" s="52">
        <f t="shared" si="24"/>
        <v>13.015052405601402</v>
      </c>
      <c r="AW119" s="52">
        <f t="shared" si="25"/>
        <v>10.048125896052653</v>
      </c>
      <c r="AX119" s="53" t="str">
        <f t="shared" si="26"/>
        <v>N/A</v>
      </c>
      <c r="AZ119" s="38">
        <v>106</v>
      </c>
    </row>
    <row r="120" spans="1:52" ht="13.5" customHeight="1">
      <c r="A120" s="74"/>
      <c r="B120" s="67" t="s">
        <v>126</v>
      </c>
      <c r="C120" s="23"/>
      <c r="D120" s="23">
        <v>5</v>
      </c>
      <c r="E120" s="23"/>
      <c r="F120" s="371" t="s">
        <v>398</v>
      </c>
      <c r="G120" s="8"/>
      <c r="H120" s="22">
        <v>24</v>
      </c>
      <c r="I120" s="8"/>
      <c r="J120" s="68"/>
      <c r="K120" s="68"/>
      <c r="L120" s="68"/>
      <c r="M120" s="17">
        <v>3.32</v>
      </c>
      <c r="N120" s="344" t="str">
        <f t="shared" si="65"/>
        <v>N/A</v>
      </c>
      <c r="O120" s="68"/>
      <c r="P120" s="68"/>
      <c r="Q120" s="248">
        <v>2.72</v>
      </c>
      <c r="R120" s="249">
        <f t="shared" si="27"/>
        <v>9.0304</v>
      </c>
      <c r="S120" s="164"/>
      <c r="T120" s="164"/>
      <c r="U120" s="166">
        <v>2.06</v>
      </c>
      <c r="V120" s="250">
        <f t="shared" si="97"/>
        <v>6.8392</v>
      </c>
      <c r="W120" s="164"/>
      <c r="X120" s="164"/>
      <c r="Y120" s="166">
        <v>1.68</v>
      </c>
      <c r="Z120" s="249">
        <f t="shared" si="98"/>
        <v>5.5775999999999994</v>
      </c>
      <c r="AA120" s="164"/>
      <c r="AB120" s="164"/>
      <c r="AC120" s="166">
        <v>1.43</v>
      </c>
      <c r="AD120" s="249">
        <f t="shared" si="46"/>
        <v>4.747599999999999</v>
      </c>
      <c r="AE120" s="164"/>
      <c r="AF120" s="164"/>
      <c r="AG120" s="248">
        <v>1.26</v>
      </c>
      <c r="AH120" s="69">
        <f t="shared" si="47"/>
        <v>4.1832</v>
      </c>
      <c r="AI120" s="98"/>
      <c r="AJ120" s="98"/>
      <c r="AK120" s="329"/>
      <c r="AL120" s="167"/>
      <c r="AM120" s="94"/>
      <c r="AN120" s="51">
        <f t="shared" si="48"/>
        <v>48.5602697103107</v>
      </c>
      <c r="AO120" s="52">
        <f t="shared" si="49"/>
        <v>64.11841437477918</v>
      </c>
      <c r="AP120" s="52">
        <f t="shared" si="50"/>
        <v>78.62138905478875</v>
      </c>
      <c r="AQ120" s="52">
        <f t="shared" si="51"/>
        <v>92.3663871412903</v>
      </c>
      <c r="AR120" s="156">
        <f t="shared" si="52"/>
        <v>104.82851873971833</v>
      </c>
      <c r="AS120" s="53" t="str">
        <f t="shared" si="99"/>
        <v>N/A</v>
      </c>
      <c r="AT120" s="54">
        <f t="shared" si="22"/>
        <v>15.558144664468479</v>
      </c>
      <c r="AU120" s="52">
        <f t="shared" si="23"/>
        <v>14.502974680009572</v>
      </c>
      <c r="AV120" s="52">
        <f t="shared" si="24"/>
        <v>13.744998086501553</v>
      </c>
      <c r="AW120" s="52">
        <f t="shared" si="25"/>
        <v>12.46213159842803</v>
      </c>
      <c r="AX120" s="53" t="str">
        <f t="shared" si="26"/>
        <v>N/A</v>
      </c>
      <c r="AZ120" s="38">
        <v>107</v>
      </c>
    </row>
    <row r="121" spans="1:52" ht="13.5" customHeight="1">
      <c r="A121" s="74"/>
      <c r="B121" s="67"/>
      <c r="C121" s="23"/>
      <c r="D121" s="23">
        <v>5</v>
      </c>
      <c r="E121" s="23"/>
      <c r="F121" s="371"/>
      <c r="G121" s="8"/>
      <c r="H121" s="22">
        <v>24</v>
      </c>
      <c r="I121" s="8"/>
      <c r="J121" s="68"/>
      <c r="K121" s="68"/>
      <c r="L121" s="68"/>
      <c r="M121" s="17">
        <v>4.2</v>
      </c>
      <c r="N121" s="344" t="str">
        <f t="shared" si="65"/>
        <v>N/A</v>
      </c>
      <c r="O121" s="68"/>
      <c r="P121" s="68"/>
      <c r="Q121" s="248">
        <v>2.72</v>
      </c>
      <c r="R121" s="249">
        <f t="shared" si="27"/>
        <v>11.424000000000001</v>
      </c>
      <c r="S121" s="164"/>
      <c r="T121" s="164"/>
      <c r="U121" s="166">
        <v>2.06</v>
      </c>
      <c r="V121" s="250">
        <f t="shared" si="97"/>
        <v>8.652000000000001</v>
      </c>
      <c r="W121" s="164"/>
      <c r="X121" s="164"/>
      <c r="Y121" s="166">
        <v>1.68</v>
      </c>
      <c r="Z121" s="249">
        <f t="shared" si="98"/>
        <v>7.056</v>
      </c>
      <c r="AA121" s="164"/>
      <c r="AB121" s="164"/>
      <c r="AC121" s="166">
        <v>1.43</v>
      </c>
      <c r="AD121" s="249">
        <f t="shared" si="46"/>
        <v>6.006</v>
      </c>
      <c r="AE121" s="164"/>
      <c r="AF121" s="164"/>
      <c r="AG121" s="248">
        <v>1.26</v>
      </c>
      <c r="AH121" s="69">
        <f t="shared" si="47"/>
        <v>5.292000000000001</v>
      </c>
      <c r="AI121" s="98"/>
      <c r="AJ121" s="98"/>
      <c r="AK121" s="329"/>
      <c r="AL121" s="167"/>
      <c r="AM121" s="94"/>
      <c r="AN121" s="51">
        <f t="shared" si="48"/>
        <v>38.38573700910274</v>
      </c>
      <c r="AO121" s="52">
        <f t="shared" si="49"/>
        <v>50.68407993434925</v>
      </c>
      <c r="AP121" s="52">
        <f t="shared" si="50"/>
        <v>62.148336109975865</v>
      </c>
      <c r="AQ121" s="52">
        <f t="shared" si="51"/>
        <v>73.01342983549613</v>
      </c>
      <c r="AR121" s="156">
        <f t="shared" si="52"/>
        <v>82.86444814663447</v>
      </c>
      <c r="AS121" s="53" t="str">
        <f t="shared" si="99"/>
        <v>N/A</v>
      </c>
      <c r="AT121" s="54">
        <f t="shared" si="22"/>
        <v>12.298342925246509</v>
      </c>
      <c r="AU121" s="52">
        <f t="shared" si="23"/>
        <v>11.464256175626616</v>
      </c>
      <c r="AV121" s="52">
        <f t="shared" si="24"/>
        <v>10.86509372552026</v>
      </c>
      <c r="AW121" s="52">
        <f t="shared" si="25"/>
        <v>9.851018311138347</v>
      </c>
      <c r="AX121" s="53" t="str">
        <f t="shared" si="26"/>
        <v>N/A</v>
      </c>
      <c r="AZ121" s="38">
        <v>108</v>
      </c>
    </row>
    <row r="122" spans="2:52" ht="13.5" customHeight="1">
      <c r="B122" s="67"/>
      <c r="C122" s="23"/>
      <c r="D122" s="23">
        <v>5</v>
      </c>
      <c r="E122" s="23"/>
      <c r="F122" s="371"/>
      <c r="G122" s="8"/>
      <c r="H122" s="22">
        <v>24</v>
      </c>
      <c r="I122" s="8"/>
      <c r="J122" s="68"/>
      <c r="K122" s="68"/>
      <c r="L122" s="68"/>
      <c r="M122" s="17">
        <v>4.46</v>
      </c>
      <c r="N122" s="344" t="str">
        <f t="shared" si="65"/>
        <v>N/A</v>
      </c>
      <c r="O122" s="68"/>
      <c r="P122" s="68"/>
      <c r="Q122" s="248">
        <v>2.72</v>
      </c>
      <c r="R122" s="249">
        <f t="shared" si="27"/>
        <v>12.131200000000002</v>
      </c>
      <c r="S122" s="164"/>
      <c r="T122" s="164"/>
      <c r="U122" s="166">
        <v>2.06</v>
      </c>
      <c r="V122" s="250">
        <f t="shared" si="97"/>
        <v>9.1876</v>
      </c>
      <c r="W122" s="164"/>
      <c r="X122" s="164"/>
      <c r="Y122" s="166">
        <v>1.68</v>
      </c>
      <c r="Z122" s="249">
        <f t="shared" si="98"/>
        <v>7.4928</v>
      </c>
      <c r="AA122" s="164"/>
      <c r="AB122" s="164"/>
      <c r="AC122" s="166">
        <v>1.43</v>
      </c>
      <c r="AD122" s="249">
        <f t="shared" si="46"/>
        <v>6.3778</v>
      </c>
      <c r="AE122" s="164"/>
      <c r="AF122" s="164"/>
      <c r="AG122" s="248">
        <v>1.26</v>
      </c>
      <c r="AH122" s="69">
        <f t="shared" si="47"/>
        <v>5.6196</v>
      </c>
      <c r="AI122" s="98"/>
      <c r="AJ122" s="98"/>
      <c r="AK122" s="329"/>
      <c r="AL122" s="167"/>
      <c r="AM122" s="94"/>
      <c r="AN122" s="51">
        <f t="shared" si="48"/>
        <v>36.14800346148688</v>
      </c>
      <c r="AO122" s="52">
        <f t="shared" si="49"/>
        <v>47.72940262875939</v>
      </c>
      <c r="AP122" s="52">
        <f t="shared" si="50"/>
        <v>58.52533893764544</v>
      </c>
      <c r="AQ122" s="52">
        <f t="shared" si="51"/>
        <v>68.75704154912192</v>
      </c>
      <c r="AR122" s="156">
        <f t="shared" si="52"/>
        <v>78.03378525019392</v>
      </c>
      <c r="AS122" s="53" t="str">
        <f t="shared" si="99"/>
        <v>N/A</v>
      </c>
      <c r="AT122" s="54">
        <f t="shared" si="22"/>
        <v>11.581399167272508</v>
      </c>
      <c r="AU122" s="52">
        <f t="shared" si="23"/>
        <v>10.795936308886048</v>
      </c>
      <c r="AV122" s="52">
        <f t="shared" si="24"/>
        <v>10.231702611476486</v>
      </c>
      <c r="AW122" s="52">
        <f t="shared" si="25"/>
        <v>9.276743701071993</v>
      </c>
      <c r="AX122" s="53" t="str">
        <f t="shared" si="26"/>
        <v>N/A</v>
      </c>
      <c r="AZ122" s="38">
        <v>109</v>
      </c>
    </row>
    <row r="123" spans="1:52" ht="13.5" customHeight="1">
      <c r="A123" s="74"/>
      <c r="B123" s="67"/>
      <c r="C123" s="23"/>
      <c r="D123" s="23">
        <v>5</v>
      </c>
      <c r="E123" s="23" t="s">
        <v>400</v>
      </c>
      <c r="F123" s="371"/>
      <c r="G123" s="8"/>
      <c r="H123" s="22">
        <v>24</v>
      </c>
      <c r="I123" s="8"/>
      <c r="J123" s="68"/>
      <c r="K123" s="68"/>
      <c r="L123" s="68"/>
      <c r="M123" s="17">
        <v>4.64</v>
      </c>
      <c r="N123" s="344" t="str">
        <f t="shared" si="65"/>
        <v>N/A</v>
      </c>
      <c r="O123" s="68"/>
      <c r="P123" s="68"/>
      <c r="Q123" s="248">
        <v>2.72</v>
      </c>
      <c r="R123" s="249">
        <f t="shared" si="27"/>
        <v>12.620800000000001</v>
      </c>
      <c r="S123" s="164"/>
      <c r="T123" s="164"/>
      <c r="U123" s="166">
        <v>2.06</v>
      </c>
      <c r="V123" s="250">
        <f t="shared" si="97"/>
        <v>9.558399999999999</v>
      </c>
      <c r="W123" s="164"/>
      <c r="X123" s="164"/>
      <c r="Y123" s="166">
        <v>1.68</v>
      </c>
      <c r="Z123" s="249">
        <f t="shared" si="98"/>
        <v>7.7951999999999995</v>
      </c>
      <c r="AA123" s="164"/>
      <c r="AB123" s="164"/>
      <c r="AC123" s="166">
        <v>1.43</v>
      </c>
      <c r="AD123" s="249">
        <f t="shared" si="46"/>
        <v>6.635199999999999</v>
      </c>
      <c r="AE123" s="164"/>
      <c r="AF123" s="164"/>
      <c r="AG123" s="248">
        <v>1.26</v>
      </c>
      <c r="AH123" s="69">
        <f t="shared" si="47"/>
        <v>5.8464</v>
      </c>
      <c r="AI123" s="98"/>
      <c r="AJ123" s="98"/>
      <c r="AK123" s="329"/>
      <c r="AL123" s="167"/>
      <c r="AM123" s="94"/>
      <c r="AN123" s="51">
        <f t="shared" si="48"/>
        <v>34.74571022375679</v>
      </c>
      <c r="AO123" s="52">
        <f t="shared" si="49"/>
        <v>45.87783097505752</v>
      </c>
      <c r="AP123" s="52">
        <f t="shared" si="50"/>
        <v>56.25495940989195</v>
      </c>
      <c r="AQ123" s="52">
        <f t="shared" si="51"/>
        <v>66.08974252350943</v>
      </c>
      <c r="AR123" s="156">
        <f t="shared" si="52"/>
        <v>75.0066125465226</v>
      </c>
      <c r="AS123" s="53" t="str">
        <f t="shared" si="99"/>
        <v>N/A</v>
      </c>
      <c r="AT123" s="54">
        <f aca="true" t="shared" si="100" ref="AT123:AV125">AO123-AN123</f>
        <v>11.132120751300732</v>
      </c>
      <c r="AU123" s="52">
        <f t="shared" si="100"/>
        <v>10.377128434834432</v>
      </c>
      <c r="AV123" s="52">
        <f t="shared" si="100"/>
        <v>9.834783113617476</v>
      </c>
      <c r="AW123" s="52">
        <f aca="true" t="shared" si="101" ref="AW123:AX125">IF(AR123&lt;&gt;"N/A",AR123-AQ123,"N/A")</f>
        <v>8.916870023013175</v>
      </c>
      <c r="AX123" s="53" t="str">
        <f t="shared" si="101"/>
        <v>N/A</v>
      </c>
      <c r="AZ123" s="38">
        <v>110</v>
      </c>
    </row>
    <row r="124" spans="1:52" ht="13.5" customHeight="1">
      <c r="A124" s="74"/>
      <c r="B124" s="67"/>
      <c r="C124" s="23"/>
      <c r="D124" s="23">
        <v>5</v>
      </c>
      <c r="E124" s="23"/>
      <c r="F124" s="371"/>
      <c r="G124" s="8"/>
      <c r="H124" s="22">
        <v>24</v>
      </c>
      <c r="I124" s="8"/>
      <c r="J124" s="68"/>
      <c r="K124" s="68"/>
      <c r="L124" s="68"/>
      <c r="M124" s="17">
        <v>4.81</v>
      </c>
      <c r="N124" s="344" t="str">
        <f t="shared" si="65"/>
        <v>N/A</v>
      </c>
      <c r="O124" s="68"/>
      <c r="P124" s="68"/>
      <c r="Q124" s="248">
        <v>2.72</v>
      </c>
      <c r="R124" s="249">
        <f t="shared" si="27"/>
        <v>13.0832</v>
      </c>
      <c r="S124" s="164"/>
      <c r="T124" s="164"/>
      <c r="U124" s="166">
        <v>2.06</v>
      </c>
      <c r="V124" s="250">
        <f t="shared" si="97"/>
        <v>9.9086</v>
      </c>
      <c r="W124" s="164"/>
      <c r="X124" s="164"/>
      <c r="Y124" s="166">
        <v>1.68</v>
      </c>
      <c r="Z124" s="249">
        <f t="shared" si="98"/>
        <v>8.080799999999998</v>
      </c>
      <c r="AA124" s="164"/>
      <c r="AB124" s="164"/>
      <c r="AC124" s="166">
        <v>1.43</v>
      </c>
      <c r="AD124" s="249">
        <f t="shared" si="46"/>
        <v>6.878299999999999</v>
      </c>
      <c r="AE124" s="164"/>
      <c r="AF124" s="164"/>
      <c r="AG124" s="248">
        <v>1.26</v>
      </c>
      <c r="AH124" s="69">
        <f t="shared" si="47"/>
        <v>6.0606</v>
      </c>
      <c r="AI124" s="98"/>
      <c r="AJ124" s="98"/>
      <c r="AK124" s="329"/>
      <c r="AL124" s="167"/>
      <c r="AM124" s="94"/>
      <c r="AN124" s="51">
        <f t="shared" si="48"/>
        <v>33.5176913592997</v>
      </c>
      <c r="AO124" s="52">
        <f t="shared" si="49"/>
        <v>44.256369173444256</v>
      </c>
      <c r="AP124" s="52">
        <f t="shared" si="50"/>
        <v>54.26673839124714</v>
      </c>
      <c r="AQ124" s="52">
        <f t="shared" si="51"/>
        <v>63.75393041768894</v>
      </c>
      <c r="AR124" s="156">
        <f t="shared" si="52"/>
        <v>72.3556511883295</v>
      </c>
      <c r="AS124" s="53" t="str">
        <f t="shared" si="99"/>
        <v>N/A</v>
      </c>
      <c r="AT124" s="54">
        <f t="shared" si="100"/>
        <v>10.738677814144559</v>
      </c>
      <c r="AU124" s="52">
        <f t="shared" si="100"/>
        <v>10.010369217802882</v>
      </c>
      <c r="AV124" s="52">
        <f t="shared" si="100"/>
        <v>9.487192026441804</v>
      </c>
      <c r="AW124" s="52">
        <f t="shared" si="101"/>
        <v>8.601720770640561</v>
      </c>
      <c r="AX124" s="53" t="str">
        <f t="shared" si="101"/>
        <v>N/A</v>
      </c>
      <c r="AZ124" s="38">
        <v>111</v>
      </c>
    </row>
    <row r="125" spans="2:52" ht="13.5" customHeight="1">
      <c r="B125" s="67"/>
      <c r="C125" s="23"/>
      <c r="D125" s="23">
        <v>5</v>
      </c>
      <c r="E125" s="23"/>
      <c r="F125" s="371"/>
      <c r="G125" s="8"/>
      <c r="H125" s="22">
        <v>24</v>
      </c>
      <c r="I125" s="8"/>
      <c r="J125" s="68"/>
      <c r="K125" s="68"/>
      <c r="L125" s="68"/>
      <c r="M125" s="17">
        <v>5.07</v>
      </c>
      <c r="N125" s="344" t="str">
        <f t="shared" si="65"/>
        <v>N/A</v>
      </c>
      <c r="O125" s="68"/>
      <c r="P125" s="68"/>
      <c r="Q125" s="248">
        <v>2.72</v>
      </c>
      <c r="R125" s="249">
        <f t="shared" si="27"/>
        <v>13.790400000000002</v>
      </c>
      <c r="S125" s="164"/>
      <c r="T125" s="164"/>
      <c r="U125" s="166">
        <v>2.06</v>
      </c>
      <c r="V125" s="250">
        <f t="shared" si="97"/>
        <v>10.4442</v>
      </c>
      <c r="W125" s="164"/>
      <c r="X125" s="164"/>
      <c r="Y125" s="166">
        <v>1.68</v>
      </c>
      <c r="Z125" s="249">
        <f t="shared" si="98"/>
        <v>8.5176</v>
      </c>
      <c r="AA125" s="164"/>
      <c r="AB125" s="164"/>
      <c r="AC125" s="166">
        <v>1.43</v>
      </c>
      <c r="AD125" s="249">
        <f t="shared" si="46"/>
        <v>7.2501</v>
      </c>
      <c r="AE125" s="164"/>
      <c r="AF125" s="164"/>
      <c r="AG125" s="248">
        <v>1.26</v>
      </c>
      <c r="AH125" s="69">
        <f t="shared" si="47"/>
        <v>6.3882</v>
      </c>
      <c r="AI125" s="98"/>
      <c r="AJ125" s="98"/>
      <c r="AK125" s="329"/>
      <c r="AL125" s="167"/>
      <c r="AM125" s="94"/>
      <c r="AN125" s="51">
        <f t="shared" si="48"/>
        <v>31.79883539215612</v>
      </c>
      <c r="AO125" s="52">
        <f t="shared" si="49"/>
        <v>41.98681177993429</v>
      </c>
      <c r="AP125" s="52">
        <f t="shared" si="50"/>
        <v>51.483828730157526</v>
      </c>
      <c r="AQ125" s="52">
        <f t="shared" si="51"/>
        <v>60.48449808857668</v>
      </c>
      <c r="AR125" s="156">
        <f t="shared" si="52"/>
        <v>68.64510497354337</v>
      </c>
      <c r="AS125" s="53" t="str">
        <f t="shared" si="99"/>
        <v>N/A</v>
      </c>
      <c r="AT125" s="54">
        <f t="shared" si="100"/>
        <v>10.187976387778171</v>
      </c>
      <c r="AU125" s="52">
        <f t="shared" si="100"/>
        <v>9.497016950223234</v>
      </c>
      <c r="AV125" s="52">
        <f t="shared" si="100"/>
        <v>9.000669358419152</v>
      </c>
      <c r="AW125" s="52">
        <f t="shared" si="101"/>
        <v>8.16060688496669</v>
      </c>
      <c r="AX125" s="53" t="str">
        <f t="shared" si="101"/>
        <v>N/A</v>
      </c>
      <c r="AZ125" s="38">
        <v>112</v>
      </c>
    </row>
    <row r="126" spans="2:52" ht="13.5" thickBot="1">
      <c r="B126" s="168"/>
      <c r="C126" s="25"/>
      <c r="D126" s="25"/>
      <c r="E126" s="25"/>
      <c r="F126" s="169"/>
      <c r="G126" s="19"/>
      <c r="H126" s="19"/>
      <c r="I126" s="19"/>
      <c r="J126" s="170"/>
      <c r="K126" s="170"/>
      <c r="L126" s="170"/>
      <c r="M126" s="171"/>
      <c r="N126" s="171"/>
      <c r="O126" s="170"/>
      <c r="P126" s="170"/>
      <c r="Q126" s="171"/>
      <c r="R126" s="99"/>
      <c r="S126" s="170"/>
      <c r="T126" s="170"/>
      <c r="U126" s="172"/>
      <c r="V126" s="173"/>
      <c r="W126" s="170"/>
      <c r="X126" s="170"/>
      <c r="Y126" s="174"/>
      <c r="Z126" s="99"/>
      <c r="AA126" s="170"/>
      <c r="AB126" s="170"/>
      <c r="AC126" s="174"/>
      <c r="AD126" s="99"/>
      <c r="AE126" s="170"/>
      <c r="AF126" s="170"/>
      <c r="AG126" s="171"/>
      <c r="AH126" s="100"/>
      <c r="AI126" s="100"/>
      <c r="AJ126" s="100"/>
      <c r="AK126" s="330"/>
      <c r="AL126" s="175"/>
      <c r="AM126" s="94"/>
      <c r="AN126" s="101"/>
      <c r="AO126" s="102"/>
      <c r="AP126" s="102"/>
      <c r="AQ126" s="102"/>
      <c r="AR126" s="176"/>
      <c r="AS126" s="103"/>
      <c r="AT126" s="142"/>
      <c r="AU126" s="102"/>
      <c r="AV126" s="102"/>
      <c r="AW126" s="102"/>
      <c r="AX126" s="103"/>
      <c r="AZ126" s="38">
        <v>113</v>
      </c>
    </row>
    <row r="127" spans="2:52" ht="12.75">
      <c r="B127" s="9"/>
      <c r="C127" s="9"/>
      <c r="D127" s="9"/>
      <c r="E127" s="9"/>
      <c r="F127" s="177"/>
      <c r="M127" s="9"/>
      <c r="N127" s="9"/>
      <c r="O127" s="178"/>
      <c r="P127" s="178"/>
      <c r="Q127" s="9"/>
      <c r="R127" s="104"/>
      <c r="S127" s="178"/>
      <c r="T127" s="178"/>
      <c r="U127" s="9"/>
      <c r="V127" s="179"/>
      <c r="W127" s="178"/>
      <c r="X127" s="178"/>
      <c r="Y127" s="9"/>
      <c r="Z127" s="104"/>
      <c r="AA127" s="178"/>
      <c r="AB127" s="178"/>
      <c r="AC127" s="9"/>
      <c r="AD127" s="104"/>
      <c r="AE127" s="178"/>
      <c r="AF127" s="178"/>
      <c r="AG127" s="180"/>
      <c r="AH127" s="105"/>
      <c r="AI127" s="94"/>
      <c r="AJ127" s="94"/>
      <c r="AK127" s="331"/>
      <c r="AL127" s="180"/>
      <c r="AM127" s="94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Z127" s="38">
        <v>114</v>
      </c>
    </row>
    <row r="128" spans="2:52" ht="13.5" thickBot="1">
      <c r="B128" s="108" t="s">
        <v>135</v>
      </c>
      <c r="C128" s="13"/>
      <c r="D128" s="13"/>
      <c r="E128" s="108"/>
      <c r="R128" s="104"/>
      <c r="S128" s="14"/>
      <c r="T128" s="14"/>
      <c r="U128" s="14"/>
      <c r="V128" s="179"/>
      <c r="W128" s="14"/>
      <c r="X128" s="14"/>
      <c r="Y128" s="14"/>
      <c r="Z128" s="104"/>
      <c r="AA128" s="14"/>
      <c r="AB128" s="14"/>
      <c r="AC128" s="14"/>
      <c r="AD128" s="104"/>
      <c r="AE128" s="74"/>
      <c r="AF128" s="74"/>
      <c r="AG128" s="14"/>
      <c r="AH128" s="105"/>
      <c r="AI128" s="50"/>
      <c r="AJ128" s="50"/>
      <c r="AK128" s="180"/>
      <c r="AM128" s="50"/>
      <c r="AS128" s="106"/>
      <c r="AT128" s="74"/>
      <c r="AU128" s="74"/>
      <c r="AV128" s="74"/>
      <c r="AW128" s="106"/>
      <c r="AX128" s="106"/>
      <c r="AZ128" s="38">
        <v>115</v>
      </c>
    </row>
    <row r="129" spans="2:52" ht="12.75">
      <c r="B129" s="302" t="s">
        <v>81</v>
      </c>
      <c r="C129" s="18"/>
      <c r="D129" s="18">
        <v>5</v>
      </c>
      <c r="E129" s="109"/>
      <c r="F129" s="352" t="s">
        <v>127</v>
      </c>
      <c r="G129" s="18"/>
      <c r="H129" s="18"/>
      <c r="I129" s="109"/>
      <c r="J129" s="181">
        <v>70</v>
      </c>
      <c r="K129" s="181">
        <v>19</v>
      </c>
      <c r="L129" s="181"/>
      <c r="M129" s="112">
        <f>J129/K129</f>
        <v>3.6842105263157894</v>
      </c>
      <c r="N129" s="113" t="str">
        <f>IF($L129&lt;&gt;0,($J129/$L129),"N/A")</f>
        <v>N/A</v>
      </c>
      <c r="O129" s="181">
        <v>34</v>
      </c>
      <c r="P129" s="181">
        <v>9</v>
      </c>
      <c r="Q129" s="112">
        <f aca="true" t="shared" si="102" ref="Q129:Q135">O129/P129</f>
        <v>3.7777777777777777</v>
      </c>
      <c r="R129" s="92">
        <f t="shared" si="27"/>
        <v>13.91812865497076</v>
      </c>
      <c r="S129" s="181">
        <v>40</v>
      </c>
      <c r="T129" s="181">
        <v>19</v>
      </c>
      <c r="U129" s="112">
        <f>S129/T129</f>
        <v>2.1052631578947367</v>
      </c>
      <c r="V129" s="182">
        <f aca="true" t="shared" si="103" ref="V129:V134">U129*$M129</f>
        <v>7.756232686980609</v>
      </c>
      <c r="W129" s="181">
        <v>39</v>
      </c>
      <c r="X129" s="181">
        <v>29</v>
      </c>
      <c r="Y129" s="112">
        <f aca="true" t="shared" si="104" ref="Y129:Y136">W129/X129</f>
        <v>1.3448275862068966</v>
      </c>
      <c r="Z129" s="92">
        <f aca="true" t="shared" si="105" ref="Z129:Z134">Y129*$M129</f>
        <v>4.954627949183303</v>
      </c>
      <c r="AA129" s="181">
        <v>34</v>
      </c>
      <c r="AB129" s="181">
        <v>35</v>
      </c>
      <c r="AC129" s="112">
        <f aca="true" t="shared" si="106" ref="AC129:AC134">AA129/AB129</f>
        <v>0.9714285714285714</v>
      </c>
      <c r="AD129" s="92">
        <f aca="true" t="shared" si="107" ref="AD129:AD134">AC129*$M129</f>
        <v>3.5789473684210527</v>
      </c>
      <c r="AE129" s="181">
        <v>35</v>
      </c>
      <c r="AF129" s="181">
        <v>44</v>
      </c>
      <c r="AG129" s="112">
        <f>AE129/AF129</f>
        <v>0.7954545454545454</v>
      </c>
      <c r="AH129" s="92">
        <f aca="true" t="shared" si="108" ref="AH129:AH134">AG129*$M129</f>
        <v>2.930622009569378</v>
      </c>
      <c r="AI129" s="183"/>
      <c r="AJ129" s="183"/>
      <c r="AK129" s="332"/>
      <c r="AL129" s="184"/>
      <c r="AM129" s="50"/>
      <c r="AN129" s="232">
        <f>($AO$4/(Q129*$M129))*$AW$4/(12*5280)*60</f>
        <v>31.50701293707153</v>
      </c>
      <c r="AO129" s="233">
        <f>($AO$4/(U129*$M129))*$AW$4/(12*5280)*60</f>
        <v>56.537584325967245</v>
      </c>
      <c r="AP129" s="233">
        <f aca="true" t="shared" si="109" ref="AP129:AP136">($AO$4/(Y129*$M129))*$AW$4/(12*5280)*60</f>
        <v>88.5068796465884</v>
      </c>
      <c r="AQ129" s="233">
        <f>($AO$4/(AC129*$M129))*$AW$4/(12*5280)*60</f>
        <v>122.52727253305596</v>
      </c>
      <c r="AR129" s="234">
        <f>IF(AG129&lt;&gt;0,($AO$4/(AG129*$M129))*$AW$4/(12*5280)*60,"N/A")</f>
        <v>149.6333058852667</v>
      </c>
      <c r="AS129" s="235" t="str">
        <f>IF(AK129&lt;&gt;0,($AO$4/(AK129*$M129))*$AW$4/(12*5280)*60,"N/A")</f>
        <v>N/A</v>
      </c>
      <c r="AT129" s="236">
        <f aca="true" t="shared" si="110" ref="AT129:AV132">AO129-AN129</f>
        <v>25.030571388895716</v>
      </c>
      <c r="AU129" s="233">
        <f t="shared" si="110"/>
        <v>31.969295320621157</v>
      </c>
      <c r="AV129" s="233">
        <f t="shared" si="110"/>
        <v>34.02039288646756</v>
      </c>
      <c r="AW129" s="233">
        <f aca="true" t="shared" si="111" ref="AW129:AX132">IF(AR129&lt;&gt;"N/A",AR129-AQ129,"N/A")</f>
        <v>27.106033352210744</v>
      </c>
      <c r="AX129" s="235" t="str">
        <f t="shared" si="111"/>
        <v>N/A</v>
      </c>
      <c r="AZ129" s="38">
        <v>116</v>
      </c>
    </row>
    <row r="130" spans="2:52" ht="12.75">
      <c r="B130" s="35" t="s">
        <v>355</v>
      </c>
      <c r="C130" s="8"/>
      <c r="D130" s="8">
        <v>5</v>
      </c>
      <c r="E130" s="39"/>
      <c r="F130" s="353" t="s">
        <v>356</v>
      </c>
      <c r="G130" s="8"/>
      <c r="H130" s="8"/>
      <c r="I130" s="39"/>
      <c r="J130" s="46">
        <v>62</v>
      </c>
      <c r="K130" s="46">
        <v>17</v>
      </c>
      <c r="L130" s="46"/>
      <c r="M130" s="44">
        <f aca="true" t="shared" si="112" ref="M130:M157">J130/K130</f>
        <v>3.6470588235294117</v>
      </c>
      <c r="N130" s="122" t="str">
        <f>IF($L130&lt;&gt;0,($J130/$L130),"N/A")</f>
        <v>N/A</v>
      </c>
      <c r="O130" s="46">
        <v>34</v>
      </c>
      <c r="P130" s="46">
        <v>9</v>
      </c>
      <c r="Q130" s="44">
        <f t="shared" si="102"/>
        <v>3.7777777777777777</v>
      </c>
      <c r="R130" s="69">
        <f t="shared" si="27"/>
        <v>13.777777777777777</v>
      </c>
      <c r="S130" s="46"/>
      <c r="T130" s="46"/>
      <c r="U130" s="44">
        <v>2.105</v>
      </c>
      <c r="V130" s="165">
        <f t="shared" si="103"/>
        <v>7.6770588235294115</v>
      </c>
      <c r="W130" s="46">
        <v>39</v>
      </c>
      <c r="X130" s="46">
        <v>29</v>
      </c>
      <c r="Y130" s="44">
        <f t="shared" si="104"/>
        <v>1.3448275862068966</v>
      </c>
      <c r="Z130" s="69">
        <f t="shared" si="105"/>
        <v>4.904665314401623</v>
      </c>
      <c r="AA130" s="46">
        <v>34</v>
      </c>
      <c r="AB130" s="46">
        <v>35</v>
      </c>
      <c r="AC130" s="44">
        <f t="shared" si="106"/>
        <v>0.9714285714285714</v>
      </c>
      <c r="AD130" s="69">
        <f t="shared" si="107"/>
        <v>3.5428571428571427</v>
      </c>
      <c r="AE130" s="46">
        <v>35</v>
      </c>
      <c r="AF130" s="46">
        <v>44</v>
      </c>
      <c r="AG130" s="44">
        <f aca="true" t="shared" si="113" ref="AG130:AG152">AE130/AF130</f>
        <v>0.7954545454545454</v>
      </c>
      <c r="AH130" s="69">
        <f t="shared" si="108"/>
        <v>2.9010695187165774</v>
      </c>
      <c r="AI130" s="48"/>
      <c r="AJ130" s="48"/>
      <c r="AK130" s="225"/>
      <c r="AL130" s="70"/>
      <c r="AM130" s="50"/>
      <c r="AN130" s="51">
        <f>($AO$4/(Q130*$M130))*$AW$4/(12*5280)*60</f>
        <v>31.82796722845087</v>
      </c>
      <c r="AO130" s="52">
        <f>($AO$4/(U130*$M130))*$AW$4/(12*5280)*60</f>
        <v>57.12065905343518</v>
      </c>
      <c r="AP130" s="52">
        <f t="shared" si="109"/>
        <v>89.40847774146027</v>
      </c>
      <c r="AQ130" s="52">
        <f>($AO$4/(AC130*$M130))*$AW$4/(12*5280)*60</f>
        <v>123.77542811064228</v>
      </c>
      <c r="AR130" s="156">
        <f>IF(AG130&lt;&gt;0,($AO$4/(AG130*$M130))*$AW$4/(12*5280)*60,"N/A")</f>
        <v>151.15758404369046</v>
      </c>
      <c r="AS130" s="53" t="str">
        <f>IF(AK130&lt;&gt;0,($AO$4/(AK130*$M130))*$AW$4/(12*5280)*60,"N/A")</f>
        <v>N/A</v>
      </c>
      <c r="AT130" s="54">
        <f t="shared" si="110"/>
        <v>25.292691824984313</v>
      </c>
      <c r="AU130" s="52">
        <f t="shared" si="110"/>
        <v>32.28781868802509</v>
      </c>
      <c r="AV130" s="52">
        <f t="shared" si="110"/>
        <v>34.36695036918201</v>
      </c>
      <c r="AW130" s="52">
        <f t="shared" si="111"/>
        <v>27.382155933048182</v>
      </c>
      <c r="AX130" s="53" t="str">
        <f t="shared" si="111"/>
        <v>N/A</v>
      </c>
      <c r="AZ130" s="38">
        <v>117</v>
      </c>
    </row>
    <row r="131" spans="1:52" ht="12.75">
      <c r="A131" s="74"/>
      <c r="B131" s="298" t="s">
        <v>539</v>
      </c>
      <c r="C131" s="22"/>
      <c r="D131" s="21">
        <v>5</v>
      </c>
      <c r="E131" s="21"/>
      <c r="F131" s="348" t="s">
        <v>544</v>
      </c>
      <c r="G131" s="21">
        <v>100</v>
      </c>
      <c r="H131" s="21">
        <v>24</v>
      </c>
      <c r="I131" s="21">
        <f>J131+K131</f>
        <v>89</v>
      </c>
      <c r="J131" s="154">
        <v>70</v>
      </c>
      <c r="K131" s="154">
        <v>19</v>
      </c>
      <c r="L131" s="154"/>
      <c r="M131" s="17">
        <f>J131/K131</f>
        <v>3.6842105263157894</v>
      </c>
      <c r="N131" s="122" t="str">
        <f aca="true" t="shared" si="114" ref="N131:N157">IF($L131&lt;&gt;0,($J131/$L131),"N/A")</f>
        <v>N/A</v>
      </c>
      <c r="O131" s="68">
        <v>34</v>
      </c>
      <c r="P131" s="68">
        <v>9</v>
      </c>
      <c r="Q131" s="17">
        <f>O131/P131</f>
        <v>3.7777777777777777</v>
      </c>
      <c r="R131" s="69">
        <f>Q131*$M131</f>
        <v>13.91812865497076</v>
      </c>
      <c r="S131" s="68">
        <v>40</v>
      </c>
      <c r="T131" s="68">
        <v>19</v>
      </c>
      <c r="U131" s="17">
        <f>S131/T131</f>
        <v>2.1052631578947367</v>
      </c>
      <c r="V131" s="69">
        <f t="shared" si="103"/>
        <v>7.756232686980609</v>
      </c>
      <c r="W131" s="68">
        <v>39</v>
      </c>
      <c r="X131" s="68">
        <v>29</v>
      </c>
      <c r="Y131" s="17">
        <f t="shared" si="104"/>
        <v>1.3448275862068966</v>
      </c>
      <c r="Z131" s="69">
        <f t="shared" si="105"/>
        <v>4.954627949183303</v>
      </c>
      <c r="AA131" s="68">
        <v>34</v>
      </c>
      <c r="AB131" s="68">
        <v>35</v>
      </c>
      <c r="AC131" s="17">
        <f t="shared" si="106"/>
        <v>0.9714285714285714</v>
      </c>
      <c r="AD131" s="69">
        <f t="shared" si="107"/>
        <v>3.5789473684210527</v>
      </c>
      <c r="AE131" s="68">
        <v>34</v>
      </c>
      <c r="AF131" s="68">
        <v>45</v>
      </c>
      <c r="AG131" s="17">
        <f>AE131/AF131</f>
        <v>0.7555555555555555</v>
      </c>
      <c r="AH131" s="69">
        <f t="shared" si="108"/>
        <v>2.783625730994152</v>
      </c>
      <c r="AI131" s="98"/>
      <c r="AJ131" s="98"/>
      <c r="AK131" s="329"/>
      <c r="AL131" s="155"/>
      <c r="AM131" s="94"/>
      <c r="AN131" s="51">
        <f>($AO$4/(Q131*$M131))*$AW$4/(12*5280)*60</f>
        <v>31.50701293707153</v>
      </c>
      <c r="AO131" s="52">
        <f>($AO$4/(U131*$M131))*$AW$4/(12*5280)*60</f>
        <v>56.537584325967245</v>
      </c>
      <c r="AP131" s="52">
        <f t="shared" si="109"/>
        <v>88.5068796465884</v>
      </c>
      <c r="AQ131" s="52">
        <f>($AO$4/(AC131*$M131))*$AW$4/(12*5280)*60</f>
        <v>122.52727253305596</v>
      </c>
      <c r="AR131" s="156">
        <f>IF(AG131&lt;&gt;0,($AO$4/(AG131*$M131))*$AW$4/(12*5280)*60,"N/A")</f>
        <v>157.53506468535764</v>
      </c>
      <c r="AS131" s="53" t="str">
        <f>IF(AK131&lt;&gt;0,($AO$4/(AK131*$M131))*$AW$4/(12*5280)*60,"N/A")</f>
        <v>N/A</v>
      </c>
      <c r="AT131" s="54">
        <f>AO131-AN131</f>
        <v>25.030571388895716</v>
      </c>
      <c r="AU131" s="52">
        <f>AP131-AO131</f>
        <v>31.969295320621157</v>
      </c>
      <c r="AV131" s="52">
        <f>AQ131-AP131</f>
        <v>34.02039288646756</v>
      </c>
      <c r="AW131" s="52">
        <f>IF(AR131&lt;&gt;"N/A",AR131-AQ131,"N/A")</f>
        <v>35.007792152301676</v>
      </c>
      <c r="AX131" s="53" t="str">
        <f>IF(AS131&lt;&gt;"N/A",AS131-AR131,"N/A")</f>
        <v>N/A</v>
      </c>
      <c r="AZ131" s="38">
        <v>118</v>
      </c>
    </row>
    <row r="132" spans="2:52" ht="12.75">
      <c r="B132" s="35" t="s">
        <v>82</v>
      </c>
      <c r="C132" s="8"/>
      <c r="D132" s="8">
        <v>5</v>
      </c>
      <c r="E132" s="39"/>
      <c r="F132" s="350" t="s">
        <v>128</v>
      </c>
      <c r="G132" s="8"/>
      <c r="H132" s="8"/>
      <c r="I132" s="39"/>
      <c r="J132" s="46">
        <v>62</v>
      </c>
      <c r="K132" s="46">
        <v>17</v>
      </c>
      <c r="L132" s="46"/>
      <c r="M132" s="44">
        <f t="shared" si="112"/>
        <v>3.6470588235294117</v>
      </c>
      <c r="N132" s="122" t="str">
        <f t="shared" si="114"/>
        <v>N/A</v>
      </c>
      <c r="O132" s="46">
        <v>34</v>
      </c>
      <c r="P132" s="46">
        <v>9</v>
      </c>
      <c r="Q132" s="44">
        <f t="shared" si="102"/>
        <v>3.7777777777777777</v>
      </c>
      <c r="R132" s="69">
        <f t="shared" si="27"/>
        <v>13.777777777777777</v>
      </c>
      <c r="S132" s="46">
        <v>36</v>
      </c>
      <c r="T132" s="46">
        <v>17</v>
      </c>
      <c r="U132" s="44">
        <f>S132/T132</f>
        <v>2.1176470588235294</v>
      </c>
      <c r="V132" s="165">
        <f t="shared" si="103"/>
        <v>7.72318339100346</v>
      </c>
      <c r="W132" s="46">
        <v>40</v>
      </c>
      <c r="X132" s="46">
        <v>28</v>
      </c>
      <c r="Y132" s="44">
        <f t="shared" si="104"/>
        <v>1.4285714285714286</v>
      </c>
      <c r="Z132" s="69">
        <f t="shared" si="105"/>
        <v>5.2100840336134455</v>
      </c>
      <c r="AA132" s="46">
        <v>35</v>
      </c>
      <c r="AB132" s="46">
        <v>34</v>
      </c>
      <c r="AC132" s="44">
        <f t="shared" si="106"/>
        <v>1.0294117647058822</v>
      </c>
      <c r="AD132" s="69">
        <f t="shared" si="107"/>
        <v>3.7543252595155705</v>
      </c>
      <c r="AE132" s="46">
        <v>36</v>
      </c>
      <c r="AF132" s="46">
        <v>43</v>
      </c>
      <c r="AG132" s="44">
        <f t="shared" si="113"/>
        <v>0.8372093023255814</v>
      </c>
      <c r="AH132" s="69">
        <f t="shared" si="108"/>
        <v>3.0533515731874146</v>
      </c>
      <c r="AI132" s="48"/>
      <c r="AJ132" s="48"/>
      <c r="AK132" s="225"/>
      <c r="AL132" s="70"/>
      <c r="AM132" s="50"/>
      <c r="AN132" s="51">
        <f>($AO$4/(Q132*$M132))*$AW$4/(12*5280)*60</f>
        <v>31.82796722845087</v>
      </c>
      <c r="AO132" s="52">
        <f>($AO$4/(U132*$M132))*$AW$4/(12*5280)*60</f>
        <v>56.779521784088274</v>
      </c>
      <c r="AP132" s="52">
        <f t="shared" si="109"/>
        <v>84.16729111523674</v>
      </c>
      <c r="AQ132" s="52">
        <f>($AO$4/(AC132*$M132))*$AW$4/(12*5280)*60</f>
        <v>116.80358767012449</v>
      </c>
      <c r="AR132" s="156">
        <f>IF(AG132&lt;&gt;0,($AO$4/(AG132*$M132))*$AW$4/(12*5280)*60,"N/A")</f>
        <v>143.6187903950468</v>
      </c>
      <c r="AS132" s="53" t="str">
        <f>IF(AK132&lt;&gt;0,($AO$4/(AK132*$M132))*$AW$4/(12*5280)*60,"N/A")</f>
        <v>N/A</v>
      </c>
      <c r="AT132" s="54">
        <f t="shared" si="110"/>
        <v>24.951554555637404</v>
      </c>
      <c r="AU132" s="52">
        <f t="shared" si="110"/>
        <v>27.387769331148462</v>
      </c>
      <c r="AV132" s="52">
        <f t="shared" si="110"/>
        <v>32.63629655488775</v>
      </c>
      <c r="AW132" s="52">
        <f t="shared" si="111"/>
        <v>26.815202724922315</v>
      </c>
      <c r="AX132" s="53" t="str">
        <f t="shared" si="111"/>
        <v>N/A</v>
      </c>
      <c r="AZ132" s="38">
        <v>119</v>
      </c>
    </row>
    <row r="133" spans="2:52" ht="12.75">
      <c r="B133" s="35" t="s">
        <v>83</v>
      </c>
      <c r="C133" s="8"/>
      <c r="D133" s="8">
        <v>5</v>
      </c>
      <c r="E133" s="39"/>
      <c r="F133" s="350" t="s">
        <v>128</v>
      </c>
      <c r="G133" s="8"/>
      <c r="H133" s="8"/>
      <c r="I133" s="39"/>
      <c r="J133" s="46">
        <v>70</v>
      </c>
      <c r="K133" s="46">
        <v>19</v>
      </c>
      <c r="L133" s="46"/>
      <c r="M133" s="44">
        <f t="shared" si="112"/>
        <v>3.6842105263157894</v>
      </c>
      <c r="N133" s="122" t="str">
        <f t="shared" si="114"/>
        <v>N/A</v>
      </c>
      <c r="O133" s="46">
        <v>34</v>
      </c>
      <c r="P133" s="46">
        <v>9</v>
      </c>
      <c r="Q133" s="44">
        <f t="shared" si="102"/>
        <v>3.7777777777777777</v>
      </c>
      <c r="R133" s="69">
        <f t="shared" si="27"/>
        <v>13.91812865497076</v>
      </c>
      <c r="S133" s="46"/>
      <c r="T133" s="46"/>
      <c r="U133" s="44">
        <v>2.118</v>
      </c>
      <c r="V133" s="165">
        <f t="shared" si="103"/>
        <v>7.803157894736842</v>
      </c>
      <c r="W133" s="46">
        <v>40</v>
      </c>
      <c r="X133" s="46">
        <v>28</v>
      </c>
      <c r="Y133" s="44">
        <f t="shared" si="104"/>
        <v>1.4285714285714286</v>
      </c>
      <c r="Z133" s="69">
        <f t="shared" si="105"/>
        <v>5.2631578947368425</v>
      </c>
      <c r="AA133" s="46">
        <v>35</v>
      </c>
      <c r="AB133" s="46">
        <v>34</v>
      </c>
      <c r="AC133" s="44">
        <f t="shared" si="106"/>
        <v>1.0294117647058822</v>
      </c>
      <c r="AD133" s="69">
        <f t="shared" si="107"/>
        <v>3.792569659442724</v>
      </c>
      <c r="AE133" s="46">
        <v>36</v>
      </c>
      <c r="AF133" s="46">
        <v>43</v>
      </c>
      <c r="AG133" s="44">
        <f t="shared" si="113"/>
        <v>0.8372093023255814</v>
      </c>
      <c r="AH133" s="69">
        <f t="shared" si="108"/>
        <v>3.084455324357405</v>
      </c>
      <c r="AI133" s="48"/>
      <c r="AJ133" s="48"/>
      <c r="AK133" s="225"/>
      <c r="AL133" s="70"/>
      <c r="AM133" s="50"/>
      <c r="AN133" s="51">
        <f>($AO$4/(Q133*$M133))*$AW$4/(12*5280)*60</f>
        <v>31.50701293707153</v>
      </c>
      <c r="AO133" s="52">
        <f>($AO$4/(U133*$M133))*$AW$4/(12*5280)*60</f>
        <v>56.19758891304334</v>
      </c>
      <c r="AP133" s="52">
        <f t="shared" si="109"/>
        <v>83.31854532247806</v>
      </c>
      <c r="AQ133" s="52">
        <f>($AO$4/(AC133*$M133))*$AW$4/(12*5280)*60</f>
        <v>115.62573636588793</v>
      </c>
      <c r="AR133" s="156">
        <f>IF(AG133&lt;&gt;0,($AO$4/(AG133*$M133))*$AW$4/(12*5280)*60,"N/A")</f>
        <v>142.17053368518083</v>
      </c>
      <c r="AS133" s="53" t="str">
        <f>IF(AK133&lt;&gt;0,($AO$4/(AK133*$M133))*$AW$4/(12*5280)*60,"N/A")</f>
        <v>N/A</v>
      </c>
      <c r="AT133" s="54">
        <f aca="true" t="shared" si="115" ref="AT133:AT157">AO133-AN133</f>
        <v>24.69057597597181</v>
      </c>
      <c r="AU133" s="52">
        <f aca="true" t="shared" si="116" ref="AU133:AU157">AP133-AO133</f>
        <v>27.12095640943472</v>
      </c>
      <c r="AV133" s="52">
        <f aca="true" t="shared" si="117" ref="AV133:AV157">AQ133-AP133</f>
        <v>32.30719104340987</v>
      </c>
      <c r="AW133" s="52">
        <f aca="true" t="shared" si="118" ref="AW133:AW157">IF(AR133&lt;&gt;"N/A",AR133-AQ133,"N/A")</f>
        <v>26.544797319292897</v>
      </c>
      <c r="AX133" s="53" t="str">
        <f aca="true" t="shared" si="119" ref="AX133:AX157">IF(AS133&lt;&gt;"N/A",AS133-AR133,"N/A")</f>
        <v>N/A</v>
      </c>
      <c r="AZ133" s="38">
        <v>120</v>
      </c>
    </row>
    <row r="134" spans="1:52" ht="12.75">
      <c r="A134" s="74"/>
      <c r="B134" s="298" t="s">
        <v>540</v>
      </c>
      <c r="C134" s="22"/>
      <c r="D134" s="21">
        <v>5</v>
      </c>
      <c r="E134" s="21"/>
      <c r="F134" s="354" t="s">
        <v>543</v>
      </c>
      <c r="G134" s="21">
        <v>100</v>
      </c>
      <c r="H134" s="21">
        <v>24</v>
      </c>
      <c r="I134" s="21">
        <f>J134+K134</f>
        <v>89</v>
      </c>
      <c r="J134" s="154">
        <v>70</v>
      </c>
      <c r="K134" s="154">
        <v>19</v>
      </c>
      <c r="L134" s="154"/>
      <c r="M134" s="17">
        <f>J134/K134</f>
        <v>3.6842105263157894</v>
      </c>
      <c r="N134" s="122" t="str">
        <f t="shared" si="114"/>
        <v>N/A</v>
      </c>
      <c r="O134" s="68">
        <v>34</v>
      </c>
      <c r="P134" s="68">
        <v>9</v>
      </c>
      <c r="Q134" s="17">
        <f>O134/P134</f>
        <v>3.7777777777777777</v>
      </c>
      <c r="R134" s="69">
        <f>Q134*$M134</f>
        <v>13.91812865497076</v>
      </c>
      <c r="S134" s="68">
        <v>40</v>
      </c>
      <c r="T134" s="68">
        <v>19</v>
      </c>
      <c r="U134" s="17">
        <f>S134/T134</f>
        <v>2.1052631578947367</v>
      </c>
      <c r="V134" s="69">
        <f t="shared" si="103"/>
        <v>7.756232686980609</v>
      </c>
      <c r="W134" s="68">
        <v>39</v>
      </c>
      <c r="X134" s="68">
        <v>29</v>
      </c>
      <c r="Y134" s="17">
        <f t="shared" si="104"/>
        <v>1.3448275862068966</v>
      </c>
      <c r="Z134" s="69">
        <f t="shared" si="105"/>
        <v>4.954627949183303</v>
      </c>
      <c r="AA134" s="68">
        <v>34</v>
      </c>
      <c r="AB134" s="68">
        <v>35</v>
      </c>
      <c r="AC134" s="17">
        <f t="shared" si="106"/>
        <v>0.9714285714285714</v>
      </c>
      <c r="AD134" s="69">
        <f t="shared" si="107"/>
        <v>3.5789473684210527</v>
      </c>
      <c r="AE134" s="68">
        <v>34</v>
      </c>
      <c r="AF134" s="68">
        <v>45</v>
      </c>
      <c r="AG134" s="17">
        <f>AE134/AF134</f>
        <v>0.7555555555555555</v>
      </c>
      <c r="AH134" s="69">
        <f t="shared" si="108"/>
        <v>2.783625730994152</v>
      </c>
      <c r="AI134" s="98"/>
      <c r="AJ134" s="98"/>
      <c r="AK134" s="329"/>
      <c r="AL134" s="155"/>
      <c r="AM134" s="94"/>
      <c r="AN134" s="51">
        <f aca="true" t="shared" si="120" ref="AN134:AN145">($AO$4/(Q134*$M134))*$AW$4/(12*5280)*60</f>
        <v>31.50701293707153</v>
      </c>
      <c r="AO134" s="52">
        <f aca="true" t="shared" si="121" ref="AO134:AO145">($AO$4/(U134*$M134))*$AW$4/(12*5280)*60</f>
        <v>56.537584325967245</v>
      </c>
      <c r="AP134" s="52">
        <f t="shared" si="109"/>
        <v>88.5068796465884</v>
      </c>
      <c r="AQ134" s="52">
        <f aca="true" t="shared" si="122" ref="AQ134:AQ145">($AO$4/(AC134*$M134))*$AW$4/(12*5280)*60</f>
        <v>122.52727253305596</v>
      </c>
      <c r="AR134" s="156">
        <f aca="true" t="shared" si="123" ref="AR134:AR145">IF(AG134&lt;&gt;0,($AO$4/(AG134*$M134))*$AW$4/(12*5280)*60,"N/A")</f>
        <v>157.53506468535764</v>
      </c>
      <c r="AS134" s="53" t="str">
        <f aca="true" t="shared" si="124" ref="AS134:AS145">IF(AK134&lt;&gt;0,($AO$4/(AK134*$M134))*$AW$4/(12*5280)*60,"N/A")</f>
        <v>N/A</v>
      </c>
      <c r="AT134" s="54">
        <f aca="true" t="shared" si="125" ref="AT134:AV136">AO134-AN134</f>
        <v>25.030571388895716</v>
      </c>
      <c r="AU134" s="52">
        <f t="shared" si="125"/>
        <v>31.969295320621157</v>
      </c>
      <c r="AV134" s="52">
        <f t="shared" si="125"/>
        <v>34.02039288646756</v>
      </c>
      <c r="AW134" s="52">
        <f>IF(AR134&lt;&gt;"N/A",AR134-AQ134,"N/A")</f>
        <v>35.007792152301676</v>
      </c>
      <c r="AX134" s="53" t="str">
        <f>IF(AS134&lt;&gt;"N/A",AS134-AR134,"N/A")</f>
        <v>N/A</v>
      </c>
      <c r="AZ134" s="38">
        <v>121</v>
      </c>
    </row>
    <row r="135" spans="2:52" ht="12.75">
      <c r="B135" s="35" t="s">
        <v>84</v>
      </c>
      <c r="C135" s="8"/>
      <c r="D135" s="8">
        <v>5</v>
      </c>
      <c r="E135" s="39"/>
      <c r="F135" s="350" t="s">
        <v>128</v>
      </c>
      <c r="G135" s="8"/>
      <c r="H135" s="8"/>
      <c r="I135" s="39"/>
      <c r="J135" s="46">
        <v>71</v>
      </c>
      <c r="K135" s="46">
        <v>18</v>
      </c>
      <c r="L135" s="46"/>
      <c r="M135" s="44">
        <f t="shared" si="112"/>
        <v>3.9444444444444446</v>
      </c>
      <c r="N135" s="122" t="str">
        <f t="shared" si="114"/>
        <v>N/A</v>
      </c>
      <c r="O135" s="46">
        <v>34</v>
      </c>
      <c r="P135" s="46">
        <v>9</v>
      </c>
      <c r="Q135" s="44">
        <f t="shared" si="102"/>
        <v>3.7777777777777777</v>
      </c>
      <c r="R135" s="69">
        <f aca="true" t="shared" si="126" ref="R135:R156">Q135*$M135</f>
        <v>14.901234567901234</v>
      </c>
      <c r="S135" s="46"/>
      <c r="T135" s="46"/>
      <c r="U135" s="44">
        <v>2.105</v>
      </c>
      <c r="V135" s="165">
        <f aca="true" t="shared" si="127" ref="V135:V152">U135*$M135</f>
        <v>8.303055555555556</v>
      </c>
      <c r="W135" s="46">
        <v>39</v>
      </c>
      <c r="X135" s="46">
        <v>29</v>
      </c>
      <c r="Y135" s="44">
        <f t="shared" si="104"/>
        <v>1.3448275862068966</v>
      </c>
      <c r="Z135" s="69">
        <f aca="true" t="shared" si="128" ref="Z135:Z152">Y135*$M135</f>
        <v>5.304597701149426</v>
      </c>
      <c r="AA135" s="46">
        <v>34</v>
      </c>
      <c r="AB135" s="46">
        <v>35</v>
      </c>
      <c r="AC135" s="44">
        <f aca="true" t="shared" si="129" ref="AC135:AC156">AA135/AB135</f>
        <v>0.9714285714285714</v>
      </c>
      <c r="AD135" s="69">
        <f aca="true" t="shared" si="130" ref="AD135:AD152">AC135*$M135</f>
        <v>3.831746031746032</v>
      </c>
      <c r="AE135" s="46">
        <v>35</v>
      </c>
      <c r="AF135" s="46">
        <v>44</v>
      </c>
      <c r="AG135" s="44">
        <f t="shared" si="113"/>
        <v>0.7954545454545454</v>
      </c>
      <c r="AH135" s="69">
        <f aca="true" t="shared" si="131" ref="AH135:AH156">AG135*$M135</f>
        <v>3.1376262626262625</v>
      </c>
      <c r="AI135" s="48"/>
      <c r="AJ135" s="48"/>
      <c r="AK135" s="225"/>
      <c r="AL135" s="70"/>
      <c r="AM135" s="50"/>
      <c r="AN135" s="51">
        <f t="shared" si="120"/>
        <v>29.428344181401137</v>
      </c>
      <c r="AO135" s="52">
        <f t="shared" si="121"/>
        <v>52.81413049182573</v>
      </c>
      <c r="AP135" s="52">
        <f t="shared" si="109"/>
        <v>82.66765630444877</v>
      </c>
      <c r="AQ135" s="52">
        <f t="shared" si="122"/>
        <v>114.44356070544886</v>
      </c>
      <c r="AR135" s="156">
        <f t="shared" si="123"/>
        <v>139.76127903294</v>
      </c>
      <c r="AS135" s="53" t="str">
        <f t="shared" si="124"/>
        <v>N/A</v>
      </c>
      <c r="AT135" s="54">
        <f t="shared" si="125"/>
        <v>23.385786310424592</v>
      </c>
      <c r="AU135" s="52">
        <f t="shared" si="125"/>
        <v>29.85352581262304</v>
      </c>
      <c r="AV135" s="52">
        <f t="shared" si="125"/>
        <v>31.77590440100009</v>
      </c>
      <c r="AW135" s="52">
        <f>IF(AR135&lt;&gt;"N/A",AR135-AQ135,"N/A")</f>
        <v>25.317718327491136</v>
      </c>
      <c r="AX135" s="53" t="str">
        <f>IF(AS135&lt;&gt;"N/A",AS135-AR135,"N/A")</f>
        <v>N/A</v>
      </c>
      <c r="AZ135" s="38">
        <v>122</v>
      </c>
    </row>
    <row r="136" spans="2:52" ht="12.75">
      <c r="B136" s="35" t="s">
        <v>357</v>
      </c>
      <c r="C136" s="8"/>
      <c r="D136" s="8">
        <v>5</v>
      </c>
      <c r="E136" s="39"/>
      <c r="F136" s="350" t="s">
        <v>128</v>
      </c>
      <c r="G136" s="8"/>
      <c r="H136" s="8"/>
      <c r="I136" s="39"/>
      <c r="J136" s="46">
        <v>61</v>
      </c>
      <c r="K136" s="46">
        <v>18</v>
      </c>
      <c r="L136" s="46"/>
      <c r="M136" s="44">
        <f t="shared" si="112"/>
        <v>3.388888888888889</v>
      </c>
      <c r="N136" s="122" t="str">
        <f t="shared" si="114"/>
        <v>N/A</v>
      </c>
      <c r="O136" s="46">
        <v>34</v>
      </c>
      <c r="P136" s="46">
        <v>9</v>
      </c>
      <c r="Q136" s="44">
        <f>O136/P136</f>
        <v>3.7777777777777777</v>
      </c>
      <c r="R136" s="69">
        <f t="shared" si="126"/>
        <v>12.802469135802468</v>
      </c>
      <c r="S136" s="46"/>
      <c r="T136" s="46"/>
      <c r="U136" s="44"/>
      <c r="V136" s="165">
        <f t="shared" si="127"/>
        <v>0</v>
      </c>
      <c r="W136" s="46">
        <v>35</v>
      </c>
      <c r="X136" s="46">
        <v>24</v>
      </c>
      <c r="Y136" s="44">
        <f t="shared" si="104"/>
        <v>1.4583333333333333</v>
      </c>
      <c r="Z136" s="69">
        <f t="shared" si="128"/>
        <v>4.942129629629629</v>
      </c>
      <c r="AA136" s="46">
        <v>30</v>
      </c>
      <c r="AB136" s="46">
        <v>29</v>
      </c>
      <c r="AC136" s="44">
        <f t="shared" si="129"/>
        <v>1.0344827586206897</v>
      </c>
      <c r="AD136" s="69">
        <f t="shared" si="130"/>
        <v>3.505747126436782</v>
      </c>
      <c r="AE136" s="46">
        <v>31</v>
      </c>
      <c r="AF136" s="46">
        <v>37</v>
      </c>
      <c r="AG136" s="44">
        <f t="shared" si="113"/>
        <v>0.8378378378378378</v>
      </c>
      <c r="AH136" s="69">
        <f t="shared" si="131"/>
        <v>2.839339339339339</v>
      </c>
      <c r="AI136" s="48"/>
      <c r="AJ136" s="48"/>
      <c r="AK136" s="225"/>
      <c r="AL136" s="70"/>
      <c r="AM136" s="50"/>
      <c r="AN136" s="51">
        <f t="shared" si="120"/>
        <v>34.25266289966362</v>
      </c>
      <c r="AO136" s="52"/>
      <c r="AP136" s="52">
        <f t="shared" si="109"/>
        <v>88.73070770198575</v>
      </c>
      <c r="AQ136" s="52">
        <f t="shared" si="122"/>
        <v>125.08565044099376</v>
      </c>
      <c r="AR136" s="156">
        <f t="shared" si="123"/>
        <v>154.44390655117144</v>
      </c>
      <c r="AS136" s="53" t="str">
        <f t="shared" si="124"/>
        <v>N/A</v>
      </c>
      <c r="AT136" s="54">
        <f t="shared" si="125"/>
        <v>-34.25266289966362</v>
      </c>
      <c r="AU136" s="52">
        <f t="shared" si="125"/>
        <v>88.73070770198575</v>
      </c>
      <c r="AV136" s="52">
        <f t="shared" si="125"/>
        <v>36.35494273900801</v>
      </c>
      <c r="AW136" s="52">
        <f>IF(AR136&lt;&gt;"N/A",AR136-AQ136,"N/A")</f>
        <v>29.358256110177678</v>
      </c>
      <c r="AX136" s="53" t="str">
        <f>IF(AS136&lt;&gt;"N/A",AS136-AR136,"N/A")</f>
        <v>N/A</v>
      </c>
      <c r="AZ136" s="38">
        <v>123</v>
      </c>
    </row>
    <row r="137" spans="2:52" ht="12.75">
      <c r="B137" s="35" t="s">
        <v>195</v>
      </c>
      <c r="C137" s="8"/>
      <c r="D137" s="8">
        <v>5</v>
      </c>
      <c r="E137" s="39"/>
      <c r="F137" s="350"/>
      <c r="G137" s="8"/>
      <c r="H137" s="8"/>
      <c r="I137" s="39"/>
      <c r="J137" s="46"/>
      <c r="K137" s="46"/>
      <c r="L137" s="46"/>
      <c r="M137" s="44"/>
      <c r="N137" s="122" t="str">
        <f t="shared" si="114"/>
        <v>N/A</v>
      </c>
      <c r="O137" s="46"/>
      <c r="P137" s="46"/>
      <c r="Q137" s="44"/>
      <c r="R137" s="69"/>
      <c r="S137" s="46"/>
      <c r="T137" s="46"/>
      <c r="U137" s="44"/>
      <c r="V137" s="165">
        <f t="shared" si="127"/>
        <v>0</v>
      </c>
      <c r="W137" s="46"/>
      <c r="X137" s="46"/>
      <c r="Y137" s="44"/>
      <c r="Z137" s="69"/>
      <c r="AA137" s="46"/>
      <c r="AB137" s="46"/>
      <c r="AC137" s="44"/>
      <c r="AD137" s="69"/>
      <c r="AE137" s="46"/>
      <c r="AF137" s="46"/>
      <c r="AG137" s="44"/>
      <c r="AH137" s="69"/>
      <c r="AI137" s="48"/>
      <c r="AJ137" s="48"/>
      <c r="AK137" s="225"/>
      <c r="AL137" s="70"/>
      <c r="AM137" s="50"/>
      <c r="AN137" s="51"/>
      <c r="AO137" s="52"/>
      <c r="AP137" s="52"/>
      <c r="AQ137" s="52"/>
      <c r="AR137" s="156" t="str">
        <f t="shared" si="123"/>
        <v>N/A</v>
      </c>
      <c r="AS137" s="53" t="str">
        <f t="shared" si="124"/>
        <v>N/A</v>
      </c>
      <c r="AT137" s="54"/>
      <c r="AU137" s="52"/>
      <c r="AV137" s="52"/>
      <c r="AW137" s="52" t="str">
        <f>IF(AR137&lt;&gt;"N/A",AR137-AQ137,"N/A")</f>
        <v>N/A</v>
      </c>
      <c r="AX137" s="53" t="str">
        <f>IF(AS137&lt;&gt;"N/A",AS137-AR137,"N/A")</f>
        <v>N/A</v>
      </c>
      <c r="AZ137" s="38">
        <v>124</v>
      </c>
    </row>
    <row r="138" spans="2:52" ht="12.75">
      <c r="B138" s="297" t="s">
        <v>199</v>
      </c>
      <c r="C138" s="8"/>
      <c r="D138" s="8">
        <v>5</v>
      </c>
      <c r="E138" s="39"/>
      <c r="F138" s="350" t="s">
        <v>571</v>
      </c>
      <c r="G138" s="8">
        <v>100</v>
      </c>
      <c r="H138" s="8">
        <v>24</v>
      </c>
      <c r="I138" s="21">
        <f>J138+K138</f>
        <v>79</v>
      </c>
      <c r="J138" s="46">
        <v>60</v>
      </c>
      <c r="K138" s="46">
        <v>19</v>
      </c>
      <c r="L138" s="46"/>
      <c r="M138" s="44">
        <f t="shared" si="112"/>
        <v>3.1578947368421053</v>
      </c>
      <c r="N138" s="122" t="str">
        <f t="shared" si="114"/>
        <v>N/A</v>
      </c>
      <c r="O138" s="46">
        <v>33</v>
      </c>
      <c r="P138" s="46">
        <v>10</v>
      </c>
      <c r="Q138" s="44">
        <f aca="true" t="shared" si="132" ref="Q138:Q156">O138/P138</f>
        <v>3.3</v>
      </c>
      <c r="R138" s="69">
        <f t="shared" si="126"/>
        <v>10.421052631578947</v>
      </c>
      <c r="S138" s="46">
        <v>35</v>
      </c>
      <c r="T138" s="46">
        <v>18</v>
      </c>
      <c r="U138" s="44">
        <f>S138/T138</f>
        <v>1.9444444444444444</v>
      </c>
      <c r="V138" s="165">
        <f t="shared" si="127"/>
        <v>6.140350877192983</v>
      </c>
      <c r="W138" s="46">
        <v>34</v>
      </c>
      <c r="X138" s="46">
        <v>26</v>
      </c>
      <c r="Y138" s="44">
        <f aca="true" t="shared" si="133" ref="Y138:Y157">W138/X138</f>
        <v>1.3076923076923077</v>
      </c>
      <c r="Z138" s="69">
        <f t="shared" si="128"/>
        <v>4.129554655870446</v>
      </c>
      <c r="AA138" s="46">
        <v>33</v>
      </c>
      <c r="AB138" s="46">
        <v>36</v>
      </c>
      <c r="AC138" s="44">
        <f>AA138/AB138</f>
        <v>0.9166666666666666</v>
      </c>
      <c r="AD138" s="69">
        <f t="shared" si="130"/>
        <v>2.8947368421052633</v>
      </c>
      <c r="AE138" s="46">
        <v>33</v>
      </c>
      <c r="AF138" s="46">
        <v>46</v>
      </c>
      <c r="AG138" s="44">
        <f>AE138/AF138</f>
        <v>0.717391304347826</v>
      </c>
      <c r="AH138" s="69">
        <f t="shared" si="131"/>
        <v>2.265446224256293</v>
      </c>
      <c r="AI138" s="48"/>
      <c r="AJ138" s="48"/>
      <c r="AK138" s="225"/>
      <c r="AL138" s="70"/>
      <c r="AM138" s="50"/>
      <c r="AN138" s="51">
        <f t="shared" si="120"/>
        <v>42.08007339519094</v>
      </c>
      <c r="AO138" s="52">
        <f t="shared" si="121"/>
        <v>71.41589599069545</v>
      </c>
      <c r="AP138" s="52">
        <f aca="true" t="shared" si="134" ref="AP138:AP157">($AO$4/(Y138*$M138))*$AW$4/(12*5280)*60</f>
        <v>106.19030286198183</v>
      </c>
      <c r="AQ138" s="52">
        <f t="shared" si="122"/>
        <v>151.48826422268735</v>
      </c>
      <c r="AR138" s="156">
        <f t="shared" si="123"/>
        <v>193.56833761787829</v>
      </c>
      <c r="AS138" s="53" t="str">
        <f t="shared" si="124"/>
        <v>N/A</v>
      </c>
      <c r="AT138" s="54">
        <f>AO138-AN138</f>
        <v>29.33582259550451</v>
      </c>
      <c r="AU138" s="52">
        <f>AP138-AO138</f>
        <v>34.77440687128639</v>
      </c>
      <c r="AV138" s="52">
        <f>AQ138-AP138</f>
        <v>45.297961360705514</v>
      </c>
      <c r="AW138" s="52">
        <f>IF(AR138&lt;&gt;"N/A",AR138-AQ138,"N/A")</f>
        <v>42.08007339519094</v>
      </c>
      <c r="AX138" s="53" t="str">
        <f>IF(AS138&lt;&gt;"N/A",AS138-AR138,"N/A")</f>
        <v>N/A</v>
      </c>
      <c r="AZ138" s="38">
        <v>125</v>
      </c>
    </row>
    <row r="139" spans="2:52" ht="12.75">
      <c r="B139" s="298" t="s">
        <v>434</v>
      </c>
      <c r="C139" s="42" t="s">
        <v>630</v>
      </c>
      <c r="D139" s="8">
        <v>5</v>
      </c>
      <c r="E139" s="39"/>
      <c r="F139" s="350" t="s">
        <v>631</v>
      </c>
      <c r="G139" s="8">
        <v>100</v>
      </c>
      <c r="H139" s="8"/>
      <c r="I139" s="21"/>
      <c r="J139" s="46">
        <v>70</v>
      </c>
      <c r="K139" s="46">
        <v>19</v>
      </c>
      <c r="L139" s="46"/>
      <c r="M139" s="44">
        <f t="shared" si="112"/>
        <v>3.6842105263157894</v>
      </c>
      <c r="N139" s="122" t="str">
        <f t="shared" si="114"/>
        <v>N/A</v>
      </c>
      <c r="O139" s="46">
        <v>34</v>
      </c>
      <c r="P139" s="46">
        <v>9</v>
      </c>
      <c r="Q139" s="44">
        <f>O139/P139</f>
        <v>3.7777777777777777</v>
      </c>
      <c r="R139" s="69">
        <f>Q139*$M139</f>
        <v>13.91812865497076</v>
      </c>
      <c r="S139" s="46">
        <v>40</v>
      </c>
      <c r="T139" s="46">
        <v>19</v>
      </c>
      <c r="U139" s="44">
        <f>S139/T139</f>
        <v>2.1052631578947367</v>
      </c>
      <c r="V139" s="165">
        <f t="shared" si="127"/>
        <v>7.756232686980609</v>
      </c>
      <c r="W139" s="46">
        <v>39</v>
      </c>
      <c r="X139" s="46">
        <v>29</v>
      </c>
      <c r="Y139" s="44">
        <f t="shared" si="133"/>
        <v>1.3448275862068966</v>
      </c>
      <c r="Z139" s="69">
        <f>Y139*$M139</f>
        <v>4.954627949183303</v>
      </c>
      <c r="AA139" s="46">
        <v>34</v>
      </c>
      <c r="AB139" s="46">
        <v>35</v>
      </c>
      <c r="AC139" s="44">
        <f>AA139/AB139</f>
        <v>0.9714285714285714</v>
      </c>
      <c r="AD139" s="69">
        <f>AC139*$M139</f>
        <v>3.5789473684210527</v>
      </c>
      <c r="AE139" s="46">
        <v>34</v>
      </c>
      <c r="AF139" s="46">
        <v>45</v>
      </c>
      <c r="AG139" s="44">
        <f>AE139/AF139</f>
        <v>0.7555555555555555</v>
      </c>
      <c r="AH139" s="69">
        <f t="shared" si="131"/>
        <v>2.783625730994152</v>
      </c>
      <c r="AI139" s="48"/>
      <c r="AJ139" s="48"/>
      <c r="AK139" s="225"/>
      <c r="AL139" s="70"/>
      <c r="AM139" s="50"/>
      <c r="AN139" s="51">
        <f>($AO$4/(Q139*$M139))*$AW$4/(12*5280)*60</f>
        <v>31.50701293707153</v>
      </c>
      <c r="AO139" s="52">
        <f>($AO$4/(U139*$M139))*$AW$4/(12*5280)*60</f>
        <v>56.537584325967245</v>
      </c>
      <c r="AP139" s="52">
        <f t="shared" si="134"/>
        <v>88.5068796465884</v>
      </c>
      <c r="AQ139" s="52">
        <f>($AO$4/(AC139*$M139))*$AW$4/(12*5280)*60</f>
        <v>122.52727253305596</v>
      </c>
      <c r="AR139" s="156">
        <f>IF(AG139&lt;&gt;0,($AO$4/(AG139*$M139))*$AW$4/(12*5280)*60,"N/A")</f>
        <v>157.53506468535764</v>
      </c>
      <c r="AS139" s="53" t="str">
        <f>IF(AK139&lt;&gt;0,($AO$4/(AK139*$M139))*$AW$4/(12*5280)*60,"N/A")</f>
        <v>N/A</v>
      </c>
      <c r="AT139" s="54">
        <f aca="true" t="shared" si="135" ref="AT139:AT144">AO139-AN139</f>
        <v>25.030571388895716</v>
      </c>
      <c r="AU139" s="52">
        <f aca="true" t="shared" si="136" ref="AU139:AU145">AP139-AO139</f>
        <v>31.969295320621157</v>
      </c>
      <c r="AV139" s="52">
        <f aca="true" t="shared" si="137" ref="AV139:AV145">AQ139-AP139</f>
        <v>34.02039288646756</v>
      </c>
      <c r="AW139" s="52">
        <f aca="true" t="shared" si="138" ref="AW139:AW144">IF(AR139&lt;&gt;"N/A",AR139-AQ139,"N/A")</f>
        <v>35.007792152301676</v>
      </c>
      <c r="AX139" s="53" t="str">
        <f aca="true" t="shared" si="139" ref="AX139:AX144">IF(AS139&lt;&gt;"N/A",AS139-AR139,"N/A")</f>
        <v>N/A</v>
      </c>
      <c r="AZ139" s="38">
        <v>126</v>
      </c>
    </row>
    <row r="140" spans="2:52" ht="12.75">
      <c r="B140" s="298" t="s">
        <v>172</v>
      </c>
      <c r="C140" s="42" t="s">
        <v>632</v>
      </c>
      <c r="D140" s="8">
        <v>5</v>
      </c>
      <c r="E140" s="39"/>
      <c r="F140" s="350" t="s">
        <v>631</v>
      </c>
      <c r="G140" s="8">
        <v>100</v>
      </c>
      <c r="H140" s="8"/>
      <c r="I140" s="21"/>
      <c r="J140" s="46">
        <v>70</v>
      </c>
      <c r="K140" s="46">
        <v>19</v>
      </c>
      <c r="L140" s="46"/>
      <c r="M140" s="44">
        <f t="shared" si="112"/>
        <v>3.6842105263157894</v>
      </c>
      <c r="N140" s="122" t="str">
        <f t="shared" si="114"/>
        <v>N/A</v>
      </c>
      <c r="O140" s="46">
        <v>34</v>
      </c>
      <c r="P140" s="46">
        <v>9</v>
      </c>
      <c r="Q140" s="44">
        <f>O140/P140</f>
        <v>3.7777777777777777</v>
      </c>
      <c r="R140" s="69">
        <f>Q140*$M140</f>
        <v>13.91812865497076</v>
      </c>
      <c r="S140" s="46">
        <v>40</v>
      </c>
      <c r="T140" s="46">
        <v>19</v>
      </c>
      <c r="U140" s="44">
        <f>S140/T140</f>
        <v>2.1052631578947367</v>
      </c>
      <c r="V140" s="165">
        <f t="shared" si="127"/>
        <v>7.756232686980609</v>
      </c>
      <c r="W140" s="46">
        <v>39</v>
      </c>
      <c r="X140" s="46">
        <v>29</v>
      </c>
      <c r="Y140" s="44">
        <f t="shared" si="133"/>
        <v>1.3448275862068966</v>
      </c>
      <c r="Z140" s="69">
        <f>Y140*$M140</f>
        <v>4.954627949183303</v>
      </c>
      <c r="AA140" s="46">
        <v>34</v>
      </c>
      <c r="AB140" s="46">
        <v>35</v>
      </c>
      <c r="AC140" s="44">
        <f>AA140/AB140</f>
        <v>0.9714285714285714</v>
      </c>
      <c r="AD140" s="69">
        <f>AC140*$M140</f>
        <v>3.5789473684210527</v>
      </c>
      <c r="AE140" s="46">
        <v>34</v>
      </c>
      <c r="AF140" s="46">
        <v>45</v>
      </c>
      <c r="AG140" s="44">
        <f>AE140/AF140</f>
        <v>0.7555555555555555</v>
      </c>
      <c r="AH140" s="69">
        <f t="shared" si="131"/>
        <v>2.783625730994152</v>
      </c>
      <c r="AI140" s="48"/>
      <c r="AJ140" s="48"/>
      <c r="AK140" s="225"/>
      <c r="AL140" s="70"/>
      <c r="AM140" s="50"/>
      <c r="AN140" s="51">
        <f>($AO$4/(Q140*$M140))*$AW$4/(12*5280)*60</f>
        <v>31.50701293707153</v>
      </c>
      <c r="AO140" s="52">
        <f>($AO$4/(U140*$M140))*$AW$4/(12*5280)*60</f>
        <v>56.537584325967245</v>
      </c>
      <c r="AP140" s="52">
        <f t="shared" si="134"/>
        <v>88.5068796465884</v>
      </c>
      <c r="AQ140" s="52">
        <f>($AO$4/(AC140*$M140))*$AW$4/(12*5280)*60</f>
        <v>122.52727253305596</v>
      </c>
      <c r="AR140" s="156">
        <f>IF(AG140&lt;&gt;0,($AO$4/(AG140*$M140))*$AW$4/(12*5280)*60,"N/A")</f>
        <v>157.53506468535764</v>
      </c>
      <c r="AS140" s="53" t="str">
        <f>IF(AK140&lt;&gt;0,($AO$4/(AK140*$M140))*$AW$4/(12*5280)*60,"N/A")</f>
        <v>N/A</v>
      </c>
      <c r="AT140" s="54">
        <f t="shared" si="135"/>
        <v>25.030571388895716</v>
      </c>
      <c r="AU140" s="52">
        <f t="shared" si="136"/>
        <v>31.969295320621157</v>
      </c>
      <c r="AV140" s="52">
        <f t="shared" si="137"/>
        <v>34.02039288646756</v>
      </c>
      <c r="AW140" s="52">
        <f t="shared" si="138"/>
        <v>35.007792152301676</v>
      </c>
      <c r="AX140" s="53" t="str">
        <f t="shared" si="139"/>
        <v>N/A</v>
      </c>
      <c r="AZ140" s="38">
        <v>127</v>
      </c>
    </row>
    <row r="141" spans="2:52" ht="12.75">
      <c r="B141" s="298" t="s">
        <v>628</v>
      </c>
      <c r="C141" s="42" t="s">
        <v>632</v>
      </c>
      <c r="D141" s="8">
        <v>5</v>
      </c>
      <c r="E141" s="39"/>
      <c r="F141" s="350" t="s">
        <v>631</v>
      </c>
      <c r="G141" s="8">
        <v>100</v>
      </c>
      <c r="H141" s="8"/>
      <c r="I141" s="21"/>
      <c r="J141" s="46">
        <v>70</v>
      </c>
      <c r="K141" s="46">
        <v>19</v>
      </c>
      <c r="L141" s="46"/>
      <c r="M141" s="44">
        <f t="shared" si="112"/>
        <v>3.6842105263157894</v>
      </c>
      <c r="N141" s="122" t="str">
        <f t="shared" si="114"/>
        <v>N/A</v>
      </c>
      <c r="O141" s="46">
        <v>34</v>
      </c>
      <c r="P141" s="46">
        <v>9</v>
      </c>
      <c r="Q141" s="44">
        <f>O141/P141</f>
        <v>3.7777777777777777</v>
      </c>
      <c r="R141" s="69">
        <f>Q141*$M141</f>
        <v>13.91812865497076</v>
      </c>
      <c r="S141" s="46">
        <v>40</v>
      </c>
      <c r="T141" s="46">
        <v>19</v>
      </c>
      <c r="U141" s="44">
        <f>S141/T141</f>
        <v>2.1052631578947367</v>
      </c>
      <c r="V141" s="165">
        <f t="shared" si="127"/>
        <v>7.756232686980609</v>
      </c>
      <c r="W141" s="46">
        <v>39</v>
      </c>
      <c r="X141" s="46">
        <v>29</v>
      </c>
      <c r="Y141" s="44">
        <f t="shared" si="133"/>
        <v>1.3448275862068966</v>
      </c>
      <c r="Z141" s="69">
        <f>Y141*$M141</f>
        <v>4.954627949183303</v>
      </c>
      <c r="AA141" s="46">
        <v>34</v>
      </c>
      <c r="AB141" s="46">
        <v>35</v>
      </c>
      <c r="AC141" s="44">
        <f>AA141/AB141</f>
        <v>0.9714285714285714</v>
      </c>
      <c r="AD141" s="69">
        <f>AC141*$M141</f>
        <v>3.5789473684210527</v>
      </c>
      <c r="AE141" s="46">
        <v>34</v>
      </c>
      <c r="AF141" s="46">
        <v>45</v>
      </c>
      <c r="AG141" s="44">
        <f>AE141/AF141</f>
        <v>0.7555555555555555</v>
      </c>
      <c r="AH141" s="69">
        <f t="shared" si="131"/>
        <v>2.783625730994152</v>
      </c>
      <c r="AI141" s="48"/>
      <c r="AJ141" s="48"/>
      <c r="AK141" s="225"/>
      <c r="AL141" s="70"/>
      <c r="AM141" s="50"/>
      <c r="AN141" s="51">
        <f>($AO$4/(Q141*$M141))*$AW$4/(12*5280)*60</f>
        <v>31.50701293707153</v>
      </c>
      <c r="AO141" s="52">
        <f>($AO$4/(U141*$M141))*$AW$4/(12*5280)*60</f>
        <v>56.537584325967245</v>
      </c>
      <c r="AP141" s="52">
        <f t="shared" si="134"/>
        <v>88.5068796465884</v>
      </c>
      <c r="AQ141" s="52">
        <f>($AO$4/(AC141*$M141))*$AW$4/(12*5280)*60</f>
        <v>122.52727253305596</v>
      </c>
      <c r="AR141" s="156">
        <f>IF(AG141&lt;&gt;0,($AO$4/(AG141*$M141))*$AW$4/(12*5280)*60,"N/A")</f>
        <v>157.53506468535764</v>
      </c>
      <c r="AS141" s="53" t="str">
        <f>IF(AK141&lt;&gt;0,($AO$4/(AK141*$M141))*$AW$4/(12*5280)*60,"N/A")</f>
        <v>N/A</v>
      </c>
      <c r="AT141" s="54">
        <f t="shared" si="135"/>
        <v>25.030571388895716</v>
      </c>
      <c r="AU141" s="52">
        <f t="shared" si="136"/>
        <v>31.969295320621157</v>
      </c>
      <c r="AV141" s="52">
        <f t="shared" si="137"/>
        <v>34.02039288646756</v>
      </c>
      <c r="AW141" s="52">
        <f t="shared" si="138"/>
        <v>35.007792152301676</v>
      </c>
      <c r="AX141" s="53" t="str">
        <f t="shared" si="139"/>
        <v>N/A</v>
      </c>
      <c r="AZ141" s="38">
        <v>128</v>
      </c>
    </row>
    <row r="142" spans="2:52" ht="12.75">
      <c r="B142" s="35" t="s">
        <v>141</v>
      </c>
      <c r="C142" s="8"/>
      <c r="D142" s="8">
        <v>5</v>
      </c>
      <c r="E142" s="39"/>
      <c r="F142" s="350" t="s">
        <v>155</v>
      </c>
      <c r="G142" s="8"/>
      <c r="H142" s="8"/>
      <c r="I142" s="21">
        <f>J142+K142</f>
        <v>79</v>
      </c>
      <c r="J142" s="46">
        <v>62</v>
      </c>
      <c r="K142" s="46">
        <v>17</v>
      </c>
      <c r="L142" s="46"/>
      <c r="M142" s="44">
        <f t="shared" si="112"/>
        <v>3.6470588235294117</v>
      </c>
      <c r="N142" s="122" t="str">
        <f t="shared" si="114"/>
        <v>N/A</v>
      </c>
      <c r="O142" s="46">
        <v>34</v>
      </c>
      <c r="P142" s="46">
        <v>9</v>
      </c>
      <c r="Q142" s="44">
        <f t="shared" si="132"/>
        <v>3.7777777777777777</v>
      </c>
      <c r="R142" s="69">
        <f t="shared" si="126"/>
        <v>13.777777777777777</v>
      </c>
      <c r="S142" s="46">
        <v>36</v>
      </c>
      <c r="T142" s="46">
        <v>17</v>
      </c>
      <c r="U142" s="44">
        <f aca="true" t="shared" si="140" ref="U142:U150">S142/T142</f>
        <v>2.1176470588235294</v>
      </c>
      <c r="V142" s="165">
        <f t="shared" si="127"/>
        <v>7.72318339100346</v>
      </c>
      <c r="W142" s="46">
        <v>35</v>
      </c>
      <c r="X142" s="46">
        <v>24</v>
      </c>
      <c r="Y142" s="44">
        <f t="shared" si="133"/>
        <v>1.4583333333333333</v>
      </c>
      <c r="Z142" s="69">
        <f t="shared" si="128"/>
        <v>5.318627450980392</v>
      </c>
      <c r="AA142" s="46">
        <v>30</v>
      </c>
      <c r="AB142" s="46">
        <v>29</v>
      </c>
      <c r="AC142" s="44">
        <f t="shared" si="129"/>
        <v>1.0344827586206897</v>
      </c>
      <c r="AD142" s="69">
        <f t="shared" si="130"/>
        <v>3.772819472616633</v>
      </c>
      <c r="AE142" s="46">
        <v>31</v>
      </c>
      <c r="AF142" s="46">
        <v>37</v>
      </c>
      <c r="AG142" s="44">
        <f t="shared" si="113"/>
        <v>0.8378378378378378</v>
      </c>
      <c r="AH142" s="69">
        <f t="shared" si="131"/>
        <v>3.055643879173291</v>
      </c>
      <c r="AI142" s="48"/>
      <c r="AJ142" s="48"/>
      <c r="AK142" s="225"/>
      <c r="AL142" s="70"/>
      <c r="AM142" s="50"/>
      <c r="AN142" s="51">
        <f t="shared" si="120"/>
        <v>31.82796722845087</v>
      </c>
      <c r="AO142" s="52">
        <f t="shared" si="121"/>
        <v>56.779521784088274</v>
      </c>
      <c r="AP142" s="52">
        <f t="shared" si="134"/>
        <v>82.44959129655844</v>
      </c>
      <c r="AQ142" s="52">
        <f t="shared" si="122"/>
        <v>116.23102106389835</v>
      </c>
      <c r="AR142" s="156">
        <f t="shared" si="123"/>
        <v>143.51104936699352</v>
      </c>
      <c r="AS142" s="53" t="str">
        <f t="shared" si="124"/>
        <v>N/A</v>
      </c>
      <c r="AT142" s="54">
        <f t="shared" si="135"/>
        <v>24.951554555637404</v>
      </c>
      <c r="AU142" s="52">
        <f t="shared" si="136"/>
        <v>25.670069512470164</v>
      </c>
      <c r="AV142" s="52">
        <f t="shared" si="137"/>
        <v>33.781429767339915</v>
      </c>
      <c r="AW142" s="52">
        <f t="shared" si="138"/>
        <v>27.280028303095165</v>
      </c>
      <c r="AX142" s="53" t="str">
        <f t="shared" si="139"/>
        <v>N/A</v>
      </c>
      <c r="AZ142" s="38">
        <v>129</v>
      </c>
    </row>
    <row r="143" spans="1:52" ht="12.75">
      <c r="A143" s="74"/>
      <c r="B143" s="298" t="s">
        <v>191</v>
      </c>
      <c r="C143" s="22"/>
      <c r="D143" s="21">
        <v>5</v>
      </c>
      <c r="E143" s="21"/>
      <c r="F143" s="348" t="s">
        <v>542</v>
      </c>
      <c r="G143" s="21">
        <v>100</v>
      </c>
      <c r="H143" s="21">
        <v>24</v>
      </c>
      <c r="I143" s="21">
        <f>J143+K143</f>
        <v>79</v>
      </c>
      <c r="J143" s="154">
        <v>62</v>
      </c>
      <c r="K143" s="154">
        <v>17</v>
      </c>
      <c r="L143" s="154"/>
      <c r="M143" s="44">
        <f t="shared" si="112"/>
        <v>3.6470588235294117</v>
      </c>
      <c r="N143" s="122" t="str">
        <f t="shared" si="114"/>
        <v>N/A</v>
      </c>
      <c r="O143" s="68">
        <v>34</v>
      </c>
      <c r="P143" s="68">
        <v>9</v>
      </c>
      <c r="Q143" s="17">
        <f>O143/P143</f>
        <v>3.7777777777777777</v>
      </c>
      <c r="R143" s="69">
        <f>Q143*$M143</f>
        <v>13.777777777777777</v>
      </c>
      <c r="S143" s="68">
        <v>40</v>
      </c>
      <c r="T143" s="68">
        <v>19</v>
      </c>
      <c r="U143" s="17">
        <f t="shared" si="140"/>
        <v>2.1052631578947367</v>
      </c>
      <c r="V143" s="69">
        <f>U143*$M143</f>
        <v>7.678018575851393</v>
      </c>
      <c r="W143" s="68">
        <v>34</v>
      </c>
      <c r="X143" s="68">
        <v>25</v>
      </c>
      <c r="Y143" s="17">
        <f t="shared" si="133"/>
        <v>1.36</v>
      </c>
      <c r="Z143" s="69">
        <f>Y143*$M143</f>
        <v>4.96</v>
      </c>
      <c r="AA143" s="68">
        <v>29</v>
      </c>
      <c r="AB143" s="68">
        <v>30</v>
      </c>
      <c r="AC143" s="17">
        <f>AA143/AB143</f>
        <v>0.9666666666666667</v>
      </c>
      <c r="AD143" s="69">
        <f>AC143*$M143</f>
        <v>3.5254901960784313</v>
      </c>
      <c r="AE143" s="68">
        <v>30</v>
      </c>
      <c r="AF143" s="68">
        <v>39</v>
      </c>
      <c r="AG143" s="17">
        <f>AE143/AF143</f>
        <v>0.7692307692307693</v>
      </c>
      <c r="AH143" s="69">
        <f t="shared" si="131"/>
        <v>2.805429864253394</v>
      </c>
      <c r="AI143" s="98"/>
      <c r="AJ143" s="98"/>
      <c r="AK143" s="329"/>
      <c r="AL143" s="155"/>
      <c r="AM143" s="94"/>
      <c r="AN143" s="51">
        <f t="shared" si="120"/>
        <v>31.82796722845087</v>
      </c>
      <c r="AO143" s="52">
        <f t="shared" si="121"/>
        <v>57.11351897105351</v>
      </c>
      <c r="AP143" s="52">
        <f t="shared" si="134"/>
        <v>88.4110200790302</v>
      </c>
      <c r="AQ143" s="52">
        <f t="shared" si="122"/>
        <v>124.38515928360108</v>
      </c>
      <c r="AR143" s="156">
        <f t="shared" si="123"/>
        <v>156.31068349972534</v>
      </c>
      <c r="AS143" s="53" t="str">
        <f t="shared" si="124"/>
        <v>N/A</v>
      </c>
      <c r="AT143" s="54">
        <f t="shared" si="135"/>
        <v>25.28555174260264</v>
      </c>
      <c r="AU143" s="52">
        <f t="shared" si="136"/>
        <v>31.297501107976686</v>
      </c>
      <c r="AV143" s="52">
        <f t="shared" si="137"/>
        <v>35.97413920457089</v>
      </c>
      <c r="AW143" s="52">
        <f t="shared" si="138"/>
        <v>31.92552421612426</v>
      </c>
      <c r="AX143" s="53" t="str">
        <f t="shared" si="139"/>
        <v>N/A</v>
      </c>
      <c r="AZ143" s="38">
        <v>130</v>
      </c>
    </row>
    <row r="144" spans="1:52" ht="12.75">
      <c r="A144" s="74"/>
      <c r="B144" s="298" t="s">
        <v>629</v>
      </c>
      <c r="C144" s="22" t="s">
        <v>632</v>
      </c>
      <c r="D144" s="21">
        <v>5</v>
      </c>
      <c r="E144" s="21"/>
      <c r="F144" s="350" t="s">
        <v>631</v>
      </c>
      <c r="G144" s="21"/>
      <c r="H144" s="21"/>
      <c r="I144" s="21"/>
      <c r="J144" s="154">
        <v>62</v>
      </c>
      <c r="K144" s="154">
        <v>17</v>
      </c>
      <c r="L144" s="154"/>
      <c r="M144" s="44">
        <f t="shared" si="112"/>
        <v>3.6470588235294117</v>
      </c>
      <c r="N144" s="122" t="str">
        <f t="shared" si="114"/>
        <v>N/A</v>
      </c>
      <c r="O144" s="68">
        <v>34</v>
      </c>
      <c r="P144" s="68">
        <v>9</v>
      </c>
      <c r="Q144" s="17">
        <f>O144/P144</f>
        <v>3.7777777777777777</v>
      </c>
      <c r="R144" s="69">
        <f>Q144*$M144</f>
        <v>13.777777777777777</v>
      </c>
      <c r="S144" s="68">
        <v>40</v>
      </c>
      <c r="T144" s="68">
        <v>19</v>
      </c>
      <c r="U144" s="17">
        <f t="shared" si="140"/>
        <v>2.1052631578947367</v>
      </c>
      <c r="V144" s="165">
        <f>U144*$M144</f>
        <v>7.678018575851393</v>
      </c>
      <c r="W144" s="68">
        <v>34</v>
      </c>
      <c r="X144" s="68">
        <v>25</v>
      </c>
      <c r="Y144" s="17">
        <f t="shared" si="133"/>
        <v>1.36</v>
      </c>
      <c r="Z144" s="69">
        <f>Y144*$M144</f>
        <v>4.96</v>
      </c>
      <c r="AA144" s="68">
        <v>29</v>
      </c>
      <c r="AB144" s="68">
        <v>30</v>
      </c>
      <c r="AC144" s="17">
        <f>AA144/AB144</f>
        <v>0.9666666666666667</v>
      </c>
      <c r="AD144" s="69">
        <f>AC144*$M144</f>
        <v>3.5254901960784313</v>
      </c>
      <c r="AE144" s="68">
        <v>30</v>
      </c>
      <c r="AF144" s="68">
        <v>39</v>
      </c>
      <c r="AG144" s="17">
        <f>AE144/AF144</f>
        <v>0.7692307692307693</v>
      </c>
      <c r="AH144" s="69">
        <f t="shared" si="131"/>
        <v>2.805429864253394</v>
      </c>
      <c r="AI144" s="98"/>
      <c r="AJ144" s="98"/>
      <c r="AK144" s="329"/>
      <c r="AL144" s="155"/>
      <c r="AM144" s="94"/>
      <c r="AN144" s="51">
        <f>($AO$4/(Q144*$M144))*$AW$4/(12*5280)*60</f>
        <v>31.82796722845087</v>
      </c>
      <c r="AO144" s="52">
        <f>($AO$4/(U144*$M144))*$AW$4/(12*5280)*60</f>
        <v>57.11351897105351</v>
      </c>
      <c r="AP144" s="52">
        <f t="shared" si="134"/>
        <v>88.4110200790302</v>
      </c>
      <c r="AQ144" s="52">
        <f>($AO$4/(AC144*$M144))*$AW$4/(12*5280)*60</f>
        <v>124.38515928360108</v>
      </c>
      <c r="AR144" s="156">
        <f>IF(AG144&lt;&gt;0,($AO$4/(AG144*$M144))*$AW$4/(12*5280)*60,"N/A")</f>
        <v>156.31068349972534</v>
      </c>
      <c r="AS144" s="53" t="str">
        <f>IF(AK144&lt;&gt;0,($AO$4/(AK144*$M144))*$AW$4/(12*5280)*60,"N/A")</f>
        <v>N/A</v>
      </c>
      <c r="AT144" s="54">
        <f t="shared" si="135"/>
        <v>25.28555174260264</v>
      </c>
      <c r="AU144" s="52">
        <f t="shared" si="136"/>
        <v>31.297501107976686</v>
      </c>
      <c r="AV144" s="52">
        <f t="shared" si="137"/>
        <v>35.97413920457089</v>
      </c>
      <c r="AW144" s="52">
        <f t="shared" si="138"/>
        <v>31.92552421612426</v>
      </c>
      <c r="AX144" s="53" t="str">
        <f t="shared" si="139"/>
        <v>N/A</v>
      </c>
      <c r="AZ144" s="38">
        <v>131</v>
      </c>
    </row>
    <row r="145" spans="2:52" ht="12.75">
      <c r="B145" s="35" t="s">
        <v>194</v>
      </c>
      <c r="C145" s="8"/>
      <c r="D145" s="8">
        <v>5</v>
      </c>
      <c r="E145" s="39"/>
      <c r="F145" s="350" t="s">
        <v>131</v>
      </c>
      <c r="G145" s="8">
        <v>100</v>
      </c>
      <c r="H145" s="8">
        <v>24</v>
      </c>
      <c r="I145" s="39"/>
      <c r="J145" s="46">
        <v>61</v>
      </c>
      <c r="K145" s="46">
        <v>18</v>
      </c>
      <c r="L145" s="46"/>
      <c r="M145" s="44">
        <f t="shared" si="112"/>
        <v>3.388888888888889</v>
      </c>
      <c r="N145" s="122" t="str">
        <f t="shared" si="114"/>
        <v>N/A</v>
      </c>
      <c r="O145" s="46">
        <v>33</v>
      </c>
      <c r="P145" s="46">
        <v>10</v>
      </c>
      <c r="Q145" s="44">
        <f t="shared" si="132"/>
        <v>3.3</v>
      </c>
      <c r="R145" s="69">
        <f t="shared" si="126"/>
        <v>11.183333333333332</v>
      </c>
      <c r="S145" s="46">
        <v>35</v>
      </c>
      <c r="T145" s="46">
        <v>18</v>
      </c>
      <c r="U145" s="44">
        <f t="shared" si="140"/>
        <v>1.9444444444444444</v>
      </c>
      <c r="V145" s="165">
        <f t="shared" si="127"/>
        <v>6.589506172839506</v>
      </c>
      <c r="W145" s="46">
        <v>34</v>
      </c>
      <c r="X145" s="46">
        <v>26</v>
      </c>
      <c r="Y145" s="44">
        <f t="shared" si="133"/>
        <v>1.3076923076923077</v>
      </c>
      <c r="Z145" s="69">
        <f t="shared" si="128"/>
        <v>4.431623931623932</v>
      </c>
      <c r="AA145" s="46">
        <v>30</v>
      </c>
      <c r="AB145" s="46">
        <v>29</v>
      </c>
      <c r="AC145" s="44">
        <f t="shared" si="129"/>
        <v>1.0344827586206897</v>
      </c>
      <c r="AD145" s="69">
        <f t="shared" si="130"/>
        <v>3.505747126436782</v>
      </c>
      <c r="AE145" s="46">
        <v>31</v>
      </c>
      <c r="AF145" s="46">
        <v>37</v>
      </c>
      <c r="AG145" s="44">
        <f t="shared" si="113"/>
        <v>0.8378378378378378</v>
      </c>
      <c r="AH145" s="69">
        <f t="shared" si="131"/>
        <v>2.839339339339339</v>
      </c>
      <c r="AI145" s="48"/>
      <c r="AJ145" s="48"/>
      <c r="AK145" s="225"/>
      <c r="AL145" s="70"/>
      <c r="AM145" s="50"/>
      <c r="AN145" s="51">
        <f t="shared" si="120"/>
        <v>39.21180264607956</v>
      </c>
      <c r="AO145" s="52">
        <f t="shared" si="121"/>
        <v>66.54803077648931</v>
      </c>
      <c r="AP145" s="52">
        <f t="shared" si="134"/>
        <v>98.95213726569489</v>
      </c>
      <c r="AQ145" s="52">
        <f t="shared" si="122"/>
        <v>125.08565044099376</v>
      </c>
      <c r="AR145" s="156">
        <f t="shared" si="123"/>
        <v>154.44390655117144</v>
      </c>
      <c r="AS145" s="53" t="str">
        <f t="shared" si="124"/>
        <v>N/A</v>
      </c>
      <c r="AT145" s="54">
        <f t="shared" si="115"/>
        <v>27.33622813040975</v>
      </c>
      <c r="AU145" s="52">
        <f t="shared" si="136"/>
        <v>32.404106489205574</v>
      </c>
      <c r="AV145" s="52">
        <f t="shared" si="137"/>
        <v>26.133513175298873</v>
      </c>
      <c r="AW145" s="52">
        <f t="shared" si="118"/>
        <v>29.358256110177678</v>
      </c>
      <c r="AX145" s="53" t="str">
        <f t="shared" si="119"/>
        <v>N/A</v>
      </c>
      <c r="AZ145" s="38">
        <v>132</v>
      </c>
    </row>
    <row r="146" spans="2:52" ht="12.75">
      <c r="B146" s="297" t="s">
        <v>189</v>
      </c>
      <c r="C146" s="8" t="s">
        <v>190</v>
      </c>
      <c r="D146" s="8">
        <v>5</v>
      </c>
      <c r="E146" s="8" t="s">
        <v>197</v>
      </c>
      <c r="F146" s="350" t="s">
        <v>570</v>
      </c>
      <c r="G146" s="8">
        <v>100</v>
      </c>
      <c r="H146" s="8">
        <v>24</v>
      </c>
      <c r="I146" s="39"/>
      <c r="J146" s="46">
        <v>70</v>
      </c>
      <c r="K146" s="46">
        <v>19</v>
      </c>
      <c r="L146" s="46"/>
      <c r="M146" s="44">
        <f t="shared" si="112"/>
        <v>3.6842105263157894</v>
      </c>
      <c r="N146" s="122" t="str">
        <f t="shared" si="114"/>
        <v>N/A</v>
      </c>
      <c r="O146" s="46">
        <v>33</v>
      </c>
      <c r="P146" s="46">
        <v>10</v>
      </c>
      <c r="Q146" s="44">
        <f t="shared" si="132"/>
        <v>3.3</v>
      </c>
      <c r="R146" s="69">
        <f t="shared" si="126"/>
        <v>12.157894736842104</v>
      </c>
      <c r="S146" s="46">
        <v>35</v>
      </c>
      <c r="T146" s="46">
        <v>18</v>
      </c>
      <c r="U146" s="44">
        <f t="shared" si="140"/>
        <v>1.9444444444444444</v>
      </c>
      <c r="V146" s="165">
        <f t="shared" si="127"/>
        <v>7.163742690058479</v>
      </c>
      <c r="W146" s="46">
        <v>34</v>
      </c>
      <c r="X146" s="46">
        <v>26</v>
      </c>
      <c r="Y146" s="44">
        <f t="shared" si="133"/>
        <v>1.3076923076923077</v>
      </c>
      <c r="Z146" s="69">
        <f t="shared" si="128"/>
        <v>4.817813765182186</v>
      </c>
      <c r="AA146" s="46">
        <v>35</v>
      </c>
      <c r="AB146" s="46">
        <v>34</v>
      </c>
      <c r="AC146" s="44">
        <f t="shared" si="129"/>
        <v>1.0294117647058822</v>
      </c>
      <c r="AD146" s="69">
        <f t="shared" si="130"/>
        <v>3.792569659442724</v>
      </c>
      <c r="AE146" s="46">
        <v>36</v>
      </c>
      <c r="AF146" s="46">
        <v>43</v>
      </c>
      <c r="AG146" s="44">
        <f t="shared" si="113"/>
        <v>0.8372093023255814</v>
      </c>
      <c r="AH146" s="69">
        <f t="shared" si="131"/>
        <v>3.084455324357405</v>
      </c>
      <c r="AI146" s="48"/>
      <c r="AJ146" s="48"/>
      <c r="AK146" s="225"/>
      <c r="AL146" s="70"/>
      <c r="AM146" s="50"/>
      <c r="AN146" s="51">
        <f aca="true" t="shared" si="141" ref="AN146:AN151">($AO$4/(Q146*$M146))*$AW$4/(12*5280)*60</f>
        <v>36.06863433873509</v>
      </c>
      <c r="AO146" s="52">
        <f aca="true" t="shared" si="142" ref="AO146:AO157">($AO$4/(U146*$M146))*$AW$4/(12*5280)*60</f>
        <v>61.21362513488184</v>
      </c>
      <c r="AP146" s="52">
        <f t="shared" si="134"/>
        <v>91.02025959598443</v>
      </c>
      <c r="AQ146" s="52">
        <f aca="true" t="shared" si="143" ref="AQ146:AQ151">($AO$4/(AC146*$M146))*$AW$4/(12*5280)*60</f>
        <v>115.62573636588793</v>
      </c>
      <c r="AR146" s="156">
        <f aca="true" t="shared" si="144" ref="AR146:AR151">IF(AG146&lt;&gt;0,($AO$4/(AG146*$M146))*$AW$4/(12*5280)*60,"N/A")</f>
        <v>142.17053368518083</v>
      </c>
      <c r="AS146" s="53" t="str">
        <f aca="true" t="shared" si="145" ref="AS146:AS156">IF(AK146&lt;&gt;0,($AO$4/(AK146*$M146))*$AW$4/(12*5280)*60,"N/A")</f>
        <v>N/A</v>
      </c>
      <c r="AT146" s="54">
        <f t="shared" si="115"/>
        <v>25.14499079614675</v>
      </c>
      <c r="AU146" s="52">
        <f>AP146-AO146</f>
        <v>29.80663446110259</v>
      </c>
      <c r="AV146" s="52">
        <f>AQ146-AP146</f>
        <v>24.605476769903504</v>
      </c>
      <c r="AW146" s="52">
        <f t="shared" si="118"/>
        <v>26.544797319292897</v>
      </c>
      <c r="AX146" s="53" t="str">
        <f t="shared" si="119"/>
        <v>N/A</v>
      </c>
      <c r="AZ146" s="38">
        <v>133</v>
      </c>
    </row>
    <row r="147" spans="2:52" ht="12.75">
      <c r="B147" s="35" t="s">
        <v>86</v>
      </c>
      <c r="C147" s="8"/>
      <c r="D147" s="8">
        <v>5</v>
      </c>
      <c r="E147" s="39"/>
      <c r="F147" s="350" t="s">
        <v>130</v>
      </c>
      <c r="G147" s="8"/>
      <c r="H147" s="8"/>
      <c r="I147" s="39"/>
      <c r="J147" s="46">
        <v>62</v>
      </c>
      <c r="K147" s="46">
        <v>17</v>
      </c>
      <c r="L147" s="46"/>
      <c r="M147" s="44">
        <f t="shared" si="112"/>
        <v>3.6470588235294117</v>
      </c>
      <c r="N147" s="122" t="str">
        <f t="shared" si="114"/>
        <v>N/A</v>
      </c>
      <c r="O147" s="46">
        <v>33</v>
      </c>
      <c r="P147" s="46">
        <v>10</v>
      </c>
      <c r="Q147" s="44">
        <f t="shared" si="132"/>
        <v>3.3</v>
      </c>
      <c r="R147" s="69">
        <f t="shared" si="126"/>
        <v>12.035294117647059</v>
      </c>
      <c r="S147" s="46">
        <v>35</v>
      </c>
      <c r="T147" s="46">
        <v>18</v>
      </c>
      <c r="U147" s="44">
        <f t="shared" si="140"/>
        <v>1.9444444444444444</v>
      </c>
      <c r="V147" s="165">
        <f t="shared" si="127"/>
        <v>7.091503267973856</v>
      </c>
      <c r="W147" s="46">
        <v>34</v>
      </c>
      <c r="X147" s="46">
        <v>26</v>
      </c>
      <c r="Y147" s="44">
        <f t="shared" si="133"/>
        <v>1.3076923076923077</v>
      </c>
      <c r="Z147" s="69">
        <f t="shared" si="128"/>
        <v>4.769230769230769</v>
      </c>
      <c r="AA147" s="46">
        <v>30</v>
      </c>
      <c r="AB147" s="46">
        <v>29</v>
      </c>
      <c r="AC147" s="44">
        <f t="shared" si="129"/>
        <v>1.0344827586206897</v>
      </c>
      <c r="AD147" s="69">
        <f t="shared" si="130"/>
        <v>3.772819472616633</v>
      </c>
      <c r="AE147" s="46">
        <v>31</v>
      </c>
      <c r="AF147" s="46">
        <v>37</v>
      </c>
      <c r="AG147" s="44">
        <f t="shared" si="113"/>
        <v>0.8378378378378378</v>
      </c>
      <c r="AH147" s="69">
        <f t="shared" si="131"/>
        <v>3.055643879173291</v>
      </c>
      <c r="AI147" s="48"/>
      <c r="AJ147" s="48"/>
      <c r="AK147" s="225"/>
      <c r="AL147" s="70"/>
      <c r="AM147" s="50"/>
      <c r="AN147" s="51">
        <f t="shared" si="141"/>
        <v>36.43605675984274</v>
      </c>
      <c r="AO147" s="52">
        <f t="shared" si="142"/>
        <v>61.83719347241884</v>
      </c>
      <c r="AP147" s="52">
        <f t="shared" si="134"/>
        <v>91.94746088219141</v>
      </c>
      <c r="AQ147" s="52">
        <f t="shared" si="143"/>
        <v>116.23102106389835</v>
      </c>
      <c r="AR147" s="156">
        <f t="shared" si="144"/>
        <v>143.51104936699352</v>
      </c>
      <c r="AS147" s="53" t="str">
        <f t="shared" si="145"/>
        <v>N/A</v>
      </c>
      <c r="AT147" s="54">
        <f t="shared" si="115"/>
        <v>25.401136712576097</v>
      </c>
      <c r="AU147" s="52">
        <f t="shared" si="116"/>
        <v>30.110267409772568</v>
      </c>
      <c r="AV147" s="52">
        <f t="shared" si="117"/>
        <v>24.283560181706946</v>
      </c>
      <c r="AW147" s="52">
        <f t="shared" si="118"/>
        <v>27.280028303095165</v>
      </c>
      <c r="AX147" s="53" t="str">
        <f t="shared" si="119"/>
        <v>N/A</v>
      </c>
      <c r="AZ147" s="38">
        <v>134</v>
      </c>
    </row>
    <row r="148" spans="2:52" ht="12.75">
      <c r="B148" s="35" t="s">
        <v>85</v>
      </c>
      <c r="C148" s="8"/>
      <c r="D148" s="8">
        <v>5</v>
      </c>
      <c r="E148" s="39"/>
      <c r="F148" s="350" t="s">
        <v>129</v>
      </c>
      <c r="G148" s="8"/>
      <c r="H148" s="8"/>
      <c r="I148" s="39"/>
      <c r="J148" s="46">
        <v>70</v>
      </c>
      <c r="K148" s="46">
        <v>19</v>
      </c>
      <c r="L148" s="46"/>
      <c r="M148" s="44">
        <f t="shared" si="112"/>
        <v>3.6842105263157894</v>
      </c>
      <c r="N148" s="122" t="str">
        <f t="shared" si="114"/>
        <v>N/A</v>
      </c>
      <c r="O148" s="46">
        <v>34</v>
      </c>
      <c r="P148" s="46">
        <v>9</v>
      </c>
      <c r="Q148" s="44">
        <f t="shared" si="132"/>
        <v>3.7777777777777777</v>
      </c>
      <c r="R148" s="69">
        <f t="shared" si="126"/>
        <v>13.91812865497076</v>
      </c>
      <c r="S148" s="46">
        <v>36</v>
      </c>
      <c r="T148" s="46">
        <v>17</v>
      </c>
      <c r="U148" s="44">
        <f t="shared" si="140"/>
        <v>2.1176470588235294</v>
      </c>
      <c r="V148" s="165">
        <f t="shared" si="127"/>
        <v>7.801857585139318</v>
      </c>
      <c r="W148" s="46">
        <v>40</v>
      </c>
      <c r="X148" s="46">
        <v>28</v>
      </c>
      <c r="Y148" s="44">
        <f t="shared" si="133"/>
        <v>1.4285714285714286</v>
      </c>
      <c r="Z148" s="69">
        <f t="shared" si="128"/>
        <v>5.2631578947368425</v>
      </c>
      <c r="AA148" s="46">
        <v>35</v>
      </c>
      <c r="AB148" s="46">
        <v>34</v>
      </c>
      <c r="AC148" s="44">
        <f t="shared" si="129"/>
        <v>1.0294117647058822</v>
      </c>
      <c r="AD148" s="69">
        <f t="shared" si="130"/>
        <v>3.792569659442724</v>
      </c>
      <c r="AE148" s="46">
        <v>36</v>
      </c>
      <c r="AF148" s="46">
        <v>43</v>
      </c>
      <c r="AG148" s="44">
        <f t="shared" si="113"/>
        <v>0.8372093023255814</v>
      </c>
      <c r="AH148" s="69">
        <f t="shared" si="131"/>
        <v>3.084455324357405</v>
      </c>
      <c r="AI148" s="48"/>
      <c r="AJ148" s="48"/>
      <c r="AK148" s="225"/>
      <c r="AL148" s="70"/>
      <c r="AM148" s="50"/>
      <c r="AN148" s="51">
        <f t="shared" si="141"/>
        <v>31.50701293707153</v>
      </c>
      <c r="AO148" s="52">
        <f t="shared" si="142"/>
        <v>56.20695517786218</v>
      </c>
      <c r="AP148" s="52">
        <f t="shared" si="134"/>
        <v>83.31854532247806</v>
      </c>
      <c r="AQ148" s="52">
        <f t="shared" si="143"/>
        <v>115.62573636588793</v>
      </c>
      <c r="AR148" s="156">
        <f t="shared" si="144"/>
        <v>142.17053368518083</v>
      </c>
      <c r="AS148" s="53" t="str">
        <f t="shared" si="145"/>
        <v>N/A</v>
      </c>
      <c r="AT148" s="54">
        <f t="shared" si="115"/>
        <v>24.699942240790648</v>
      </c>
      <c r="AU148" s="52">
        <f t="shared" si="116"/>
        <v>27.11159014461588</v>
      </c>
      <c r="AV148" s="52">
        <f t="shared" si="117"/>
        <v>32.30719104340987</v>
      </c>
      <c r="AW148" s="52">
        <f t="shared" si="118"/>
        <v>26.544797319292897</v>
      </c>
      <c r="AX148" s="53" t="str">
        <f t="shared" si="119"/>
        <v>N/A</v>
      </c>
      <c r="AZ148" s="38">
        <v>135</v>
      </c>
    </row>
    <row r="149" spans="2:52" ht="12.75">
      <c r="B149" s="297" t="s">
        <v>555</v>
      </c>
      <c r="C149" s="8"/>
      <c r="D149" s="8">
        <v>5</v>
      </c>
      <c r="E149" s="39"/>
      <c r="F149" s="350" t="s">
        <v>569</v>
      </c>
      <c r="G149" s="8">
        <v>100</v>
      </c>
      <c r="H149" s="8">
        <v>24</v>
      </c>
      <c r="I149" s="39"/>
      <c r="J149" s="46">
        <v>70</v>
      </c>
      <c r="K149" s="46">
        <v>19</v>
      </c>
      <c r="L149" s="46"/>
      <c r="M149" s="44">
        <f t="shared" si="112"/>
        <v>3.6842105263157894</v>
      </c>
      <c r="N149" s="122" t="str">
        <f t="shared" si="114"/>
        <v>N/A</v>
      </c>
      <c r="O149" s="46">
        <v>33</v>
      </c>
      <c r="P149" s="46">
        <v>10</v>
      </c>
      <c r="Q149" s="44">
        <f t="shared" si="132"/>
        <v>3.3</v>
      </c>
      <c r="R149" s="69">
        <f t="shared" si="126"/>
        <v>12.157894736842104</v>
      </c>
      <c r="S149" s="46">
        <v>35</v>
      </c>
      <c r="T149" s="46">
        <v>18</v>
      </c>
      <c r="U149" s="44">
        <f t="shared" si="140"/>
        <v>1.9444444444444444</v>
      </c>
      <c r="V149" s="165">
        <f t="shared" si="127"/>
        <v>7.163742690058479</v>
      </c>
      <c r="W149" s="46">
        <v>34</v>
      </c>
      <c r="X149" s="46">
        <v>26</v>
      </c>
      <c r="Y149" s="44">
        <f t="shared" si="133"/>
        <v>1.3076923076923077</v>
      </c>
      <c r="Z149" s="69">
        <f t="shared" si="128"/>
        <v>4.817813765182186</v>
      </c>
      <c r="AA149" s="46">
        <v>35</v>
      </c>
      <c r="AB149" s="46">
        <v>34</v>
      </c>
      <c r="AC149" s="44">
        <f t="shared" si="129"/>
        <v>1.0294117647058822</v>
      </c>
      <c r="AD149" s="69">
        <f t="shared" si="130"/>
        <v>3.792569659442724</v>
      </c>
      <c r="AE149" s="46">
        <v>36</v>
      </c>
      <c r="AF149" s="46">
        <v>43</v>
      </c>
      <c r="AG149" s="44">
        <f t="shared" si="113"/>
        <v>0.8372093023255814</v>
      </c>
      <c r="AH149" s="69">
        <f t="shared" si="131"/>
        <v>3.084455324357405</v>
      </c>
      <c r="AI149" s="48"/>
      <c r="AJ149" s="48"/>
      <c r="AK149" s="225"/>
      <c r="AL149" s="70"/>
      <c r="AM149" s="50"/>
      <c r="AN149" s="51">
        <f t="shared" si="141"/>
        <v>36.06863433873509</v>
      </c>
      <c r="AO149" s="52">
        <f t="shared" si="142"/>
        <v>61.21362513488184</v>
      </c>
      <c r="AP149" s="52">
        <f t="shared" si="134"/>
        <v>91.02025959598443</v>
      </c>
      <c r="AQ149" s="52">
        <f t="shared" si="143"/>
        <v>115.62573636588793</v>
      </c>
      <c r="AR149" s="156">
        <f t="shared" si="144"/>
        <v>142.17053368518083</v>
      </c>
      <c r="AS149" s="53" t="str">
        <f t="shared" si="145"/>
        <v>N/A</v>
      </c>
      <c r="AT149" s="54">
        <f t="shared" si="115"/>
        <v>25.14499079614675</v>
      </c>
      <c r="AU149" s="52">
        <f t="shared" si="116"/>
        <v>29.80663446110259</v>
      </c>
      <c r="AV149" s="52">
        <f t="shared" si="117"/>
        <v>24.605476769903504</v>
      </c>
      <c r="AW149" s="52">
        <f t="shared" si="118"/>
        <v>26.544797319292897</v>
      </c>
      <c r="AX149" s="53" t="str">
        <f t="shared" si="119"/>
        <v>N/A</v>
      </c>
      <c r="AZ149" s="38">
        <v>136</v>
      </c>
    </row>
    <row r="150" spans="2:52" ht="12.75">
      <c r="B150" s="297" t="s">
        <v>192</v>
      </c>
      <c r="C150" s="8"/>
      <c r="D150" s="8">
        <v>5</v>
      </c>
      <c r="E150" s="39"/>
      <c r="F150" s="350" t="s">
        <v>633</v>
      </c>
      <c r="G150" s="8"/>
      <c r="H150" s="8"/>
      <c r="I150" s="39"/>
      <c r="J150" s="46">
        <v>62</v>
      </c>
      <c r="K150" s="46">
        <v>17</v>
      </c>
      <c r="L150" s="46"/>
      <c r="M150" s="44">
        <f t="shared" si="112"/>
        <v>3.6470588235294117</v>
      </c>
      <c r="N150" s="122" t="str">
        <f t="shared" si="114"/>
        <v>N/A</v>
      </c>
      <c r="O150" s="46">
        <v>34</v>
      </c>
      <c r="P150" s="46">
        <v>9</v>
      </c>
      <c r="Q150" s="44">
        <f t="shared" si="132"/>
        <v>3.7777777777777777</v>
      </c>
      <c r="R150" s="69">
        <f t="shared" si="126"/>
        <v>13.777777777777777</v>
      </c>
      <c r="S150" s="46">
        <v>36</v>
      </c>
      <c r="T150" s="46">
        <v>17</v>
      </c>
      <c r="U150" s="44">
        <f t="shared" si="140"/>
        <v>2.1176470588235294</v>
      </c>
      <c r="V150" s="165">
        <f t="shared" si="127"/>
        <v>7.72318339100346</v>
      </c>
      <c r="W150" s="46">
        <v>34</v>
      </c>
      <c r="X150" s="46">
        <v>25</v>
      </c>
      <c r="Y150" s="44">
        <f t="shared" si="133"/>
        <v>1.36</v>
      </c>
      <c r="Z150" s="69">
        <f t="shared" si="128"/>
        <v>4.96</v>
      </c>
      <c r="AA150" s="46">
        <v>29</v>
      </c>
      <c r="AB150" s="46">
        <v>30</v>
      </c>
      <c r="AC150" s="44">
        <f t="shared" si="129"/>
        <v>0.9666666666666667</v>
      </c>
      <c r="AD150" s="69">
        <f t="shared" si="130"/>
        <v>3.5254901960784313</v>
      </c>
      <c r="AE150" s="46">
        <v>30</v>
      </c>
      <c r="AF150" s="46">
        <v>39</v>
      </c>
      <c r="AG150" s="44">
        <f t="shared" si="113"/>
        <v>0.7692307692307693</v>
      </c>
      <c r="AH150" s="69">
        <f t="shared" si="131"/>
        <v>2.805429864253394</v>
      </c>
      <c r="AI150" s="48"/>
      <c r="AJ150" s="48"/>
      <c r="AK150" s="225"/>
      <c r="AL150" s="70"/>
      <c r="AM150" s="50"/>
      <c r="AN150" s="51">
        <f t="shared" si="141"/>
        <v>31.82796722845087</v>
      </c>
      <c r="AO150" s="52">
        <f t="shared" si="142"/>
        <v>56.779521784088274</v>
      </c>
      <c r="AP150" s="52">
        <f t="shared" si="134"/>
        <v>88.4110200790302</v>
      </c>
      <c r="AQ150" s="52">
        <f t="shared" si="143"/>
        <v>124.38515928360108</v>
      </c>
      <c r="AR150" s="156">
        <f t="shared" si="144"/>
        <v>156.31068349972534</v>
      </c>
      <c r="AS150" s="53" t="str">
        <f t="shared" si="145"/>
        <v>N/A</v>
      </c>
      <c r="AT150" s="54">
        <f t="shared" si="115"/>
        <v>24.951554555637404</v>
      </c>
      <c r="AU150" s="52">
        <f t="shared" si="116"/>
        <v>31.63149829494192</v>
      </c>
      <c r="AV150" s="52">
        <f t="shared" si="117"/>
        <v>35.97413920457089</v>
      </c>
      <c r="AW150" s="52">
        <f t="shared" si="118"/>
        <v>31.92552421612426</v>
      </c>
      <c r="AX150" s="53" t="str">
        <f t="shared" si="119"/>
        <v>N/A</v>
      </c>
      <c r="AZ150" s="38">
        <v>137</v>
      </c>
    </row>
    <row r="151" spans="2:52" ht="12.75">
      <c r="B151" s="35" t="s">
        <v>140</v>
      </c>
      <c r="C151" s="8"/>
      <c r="D151" s="8">
        <v>5</v>
      </c>
      <c r="E151" s="39"/>
      <c r="F151" s="350" t="s">
        <v>129</v>
      </c>
      <c r="G151" s="8"/>
      <c r="H151" s="8"/>
      <c r="I151" s="39"/>
      <c r="J151" s="46">
        <v>70</v>
      </c>
      <c r="K151" s="46">
        <v>19</v>
      </c>
      <c r="L151" s="46"/>
      <c r="M151" s="44">
        <f t="shared" si="112"/>
        <v>3.6842105263157894</v>
      </c>
      <c r="N151" s="122" t="str">
        <f t="shared" si="114"/>
        <v>N/A</v>
      </c>
      <c r="O151" s="46">
        <v>34</v>
      </c>
      <c r="P151" s="46">
        <v>9</v>
      </c>
      <c r="Q151" s="44">
        <f t="shared" si="132"/>
        <v>3.7777777777777777</v>
      </c>
      <c r="R151" s="69">
        <f t="shared" si="126"/>
        <v>13.91812865497076</v>
      </c>
      <c r="S151" s="46">
        <v>36</v>
      </c>
      <c r="T151" s="46">
        <v>17</v>
      </c>
      <c r="U151" s="44">
        <f aca="true" t="shared" si="146" ref="U151:U157">S151/T151</f>
        <v>2.1176470588235294</v>
      </c>
      <c r="V151" s="165">
        <f t="shared" si="127"/>
        <v>7.801857585139318</v>
      </c>
      <c r="W151" s="46">
        <v>35</v>
      </c>
      <c r="X151" s="46">
        <v>24</v>
      </c>
      <c r="Y151" s="44">
        <f t="shared" si="133"/>
        <v>1.4583333333333333</v>
      </c>
      <c r="Z151" s="69">
        <f t="shared" si="128"/>
        <v>5.37280701754386</v>
      </c>
      <c r="AA151" s="46">
        <v>35</v>
      </c>
      <c r="AB151" s="46">
        <v>34</v>
      </c>
      <c r="AC151" s="44">
        <f t="shared" si="129"/>
        <v>1.0294117647058822</v>
      </c>
      <c r="AD151" s="69">
        <f t="shared" si="130"/>
        <v>3.792569659442724</v>
      </c>
      <c r="AE151" s="46">
        <v>36</v>
      </c>
      <c r="AF151" s="46">
        <v>43</v>
      </c>
      <c r="AG151" s="44">
        <f t="shared" si="113"/>
        <v>0.8372093023255814</v>
      </c>
      <c r="AH151" s="69">
        <f t="shared" si="131"/>
        <v>3.084455324357405</v>
      </c>
      <c r="AI151" s="48"/>
      <c r="AJ151" s="48"/>
      <c r="AK151" s="225"/>
      <c r="AL151" s="70"/>
      <c r="AM151" s="50"/>
      <c r="AN151" s="51">
        <f t="shared" si="141"/>
        <v>31.50701293707153</v>
      </c>
      <c r="AO151" s="52">
        <f t="shared" si="142"/>
        <v>56.20695517786218</v>
      </c>
      <c r="AP151" s="52">
        <f t="shared" si="134"/>
        <v>81.61816684650913</v>
      </c>
      <c r="AQ151" s="52">
        <f t="shared" si="143"/>
        <v>115.62573636588793</v>
      </c>
      <c r="AR151" s="156">
        <f t="shared" si="144"/>
        <v>142.17053368518083</v>
      </c>
      <c r="AS151" s="53" t="str">
        <f t="shared" si="145"/>
        <v>N/A</v>
      </c>
      <c r="AT151" s="54">
        <f t="shared" si="115"/>
        <v>24.699942240790648</v>
      </c>
      <c r="AU151" s="52">
        <f t="shared" si="116"/>
        <v>25.41121166864695</v>
      </c>
      <c r="AV151" s="52">
        <f t="shared" si="117"/>
        <v>34.007569519378805</v>
      </c>
      <c r="AW151" s="52">
        <f t="shared" si="118"/>
        <v>26.544797319292897</v>
      </c>
      <c r="AX151" s="53" t="str">
        <f t="shared" si="119"/>
        <v>N/A</v>
      </c>
      <c r="AZ151" s="38">
        <v>138</v>
      </c>
    </row>
    <row r="152" spans="2:52" ht="12.75">
      <c r="B152" s="35" t="s">
        <v>136</v>
      </c>
      <c r="C152" s="8" t="s">
        <v>205</v>
      </c>
      <c r="D152" s="8">
        <v>5</v>
      </c>
      <c r="E152" s="39"/>
      <c r="F152" s="341" t="s">
        <v>137</v>
      </c>
      <c r="G152" s="8"/>
      <c r="H152" s="8"/>
      <c r="I152" s="39"/>
      <c r="J152" s="46">
        <v>71</v>
      </c>
      <c r="K152" s="46">
        <v>18</v>
      </c>
      <c r="L152" s="46"/>
      <c r="M152" s="44">
        <f t="shared" si="112"/>
        <v>3.9444444444444446</v>
      </c>
      <c r="N152" s="122" t="str">
        <f t="shared" si="114"/>
        <v>N/A</v>
      </c>
      <c r="O152" s="46">
        <v>34</v>
      </c>
      <c r="P152" s="46">
        <v>9</v>
      </c>
      <c r="Q152" s="44">
        <f t="shared" si="132"/>
        <v>3.7777777777777777</v>
      </c>
      <c r="R152" s="69">
        <f t="shared" si="126"/>
        <v>14.901234567901234</v>
      </c>
      <c r="S152" s="46">
        <v>36</v>
      </c>
      <c r="T152" s="46">
        <v>17</v>
      </c>
      <c r="U152" s="44">
        <f t="shared" si="146"/>
        <v>2.1176470588235294</v>
      </c>
      <c r="V152" s="165">
        <f t="shared" si="127"/>
        <v>8.352941176470589</v>
      </c>
      <c r="W152" s="46">
        <v>34</v>
      </c>
      <c r="X152" s="46">
        <v>25</v>
      </c>
      <c r="Y152" s="44">
        <f t="shared" si="133"/>
        <v>1.36</v>
      </c>
      <c r="Z152" s="69">
        <f t="shared" si="128"/>
        <v>5.3644444444444455</v>
      </c>
      <c r="AA152" s="46">
        <v>34</v>
      </c>
      <c r="AB152" s="46">
        <v>35</v>
      </c>
      <c r="AC152" s="44">
        <f t="shared" si="129"/>
        <v>0.9714285714285714</v>
      </c>
      <c r="AD152" s="69">
        <f t="shared" si="130"/>
        <v>3.831746031746032</v>
      </c>
      <c r="AE152" s="46">
        <v>33</v>
      </c>
      <c r="AF152" s="46">
        <v>46</v>
      </c>
      <c r="AG152" s="44">
        <f t="shared" si="113"/>
        <v>0.717391304347826</v>
      </c>
      <c r="AH152" s="69">
        <f t="shared" si="131"/>
        <v>2.829710144927536</v>
      </c>
      <c r="AI152" s="48"/>
      <c r="AJ152" s="48"/>
      <c r="AK152" s="225"/>
      <c r="AL152" s="70"/>
      <c r="AM152" s="50"/>
      <c r="AN152" s="51">
        <f aca="true" t="shared" si="147" ref="AN152:AN157">($AO$4/(Q152*$M152))*$AW$4/(12*5280)*60</f>
        <v>29.428344181401137</v>
      </c>
      <c r="AO152" s="52">
        <f t="shared" si="142"/>
        <v>52.498712768055114</v>
      </c>
      <c r="AP152" s="52">
        <f t="shared" si="134"/>
        <v>81.74540050389201</v>
      </c>
      <c r="AQ152" s="52">
        <f aca="true" t="shared" si="148" ref="AQ152:AQ157">($AO$4/(AC152*$M152))*$AW$4/(12*5280)*60</f>
        <v>114.44356070544886</v>
      </c>
      <c r="AR152" s="156">
        <f aca="true" t="shared" si="149" ref="AR152:AR157">IF(AG152&lt;&gt;0,($AO$4/(AG152*$M152))*$AW$4/(12*5280)*60,"N/A")</f>
        <v>154.96946228859048</v>
      </c>
      <c r="AS152" s="53" t="str">
        <f t="shared" si="145"/>
        <v>N/A</v>
      </c>
      <c r="AT152" s="54">
        <f t="shared" si="115"/>
        <v>23.070368586653977</v>
      </c>
      <c r="AU152" s="52">
        <f t="shared" si="116"/>
        <v>29.2466877358369</v>
      </c>
      <c r="AV152" s="52">
        <f t="shared" si="117"/>
        <v>32.698160201556846</v>
      </c>
      <c r="AW152" s="52">
        <f t="shared" si="118"/>
        <v>40.52590158314162</v>
      </c>
      <c r="AX152" s="53" t="str">
        <f t="shared" si="119"/>
        <v>N/A</v>
      </c>
      <c r="AZ152" s="38">
        <v>139</v>
      </c>
    </row>
    <row r="153" spans="2:52" ht="12.75">
      <c r="B153" s="35" t="s">
        <v>193</v>
      </c>
      <c r="C153" s="8"/>
      <c r="D153" s="8">
        <v>5</v>
      </c>
      <c r="E153" s="39"/>
      <c r="F153" s="350"/>
      <c r="G153" s="8"/>
      <c r="H153" s="8"/>
      <c r="I153" s="39"/>
      <c r="J153" s="46">
        <v>61</v>
      </c>
      <c r="K153" s="46">
        <v>18</v>
      </c>
      <c r="L153" s="46"/>
      <c r="M153" s="44">
        <f t="shared" si="112"/>
        <v>3.388888888888889</v>
      </c>
      <c r="N153" s="122" t="str">
        <f t="shared" si="114"/>
        <v>N/A</v>
      </c>
      <c r="O153" s="46">
        <v>33</v>
      </c>
      <c r="P153" s="46">
        <v>10</v>
      </c>
      <c r="Q153" s="44">
        <f t="shared" si="132"/>
        <v>3.3</v>
      </c>
      <c r="R153" s="69">
        <f t="shared" si="126"/>
        <v>11.183333333333332</v>
      </c>
      <c r="S153" s="46">
        <v>35</v>
      </c>
      <c r="T153" s="46">
        <v>18</v>
      </c>
      <c r="U153" s="44">
        <f t="shared" si="146"/>
        <v>1.9444444444444444</v>
      </c>
      <c r="V153" s="165">
        <f>U153*$M153</f>
        <v>6.589506172839506</v>
      </c>
      <c r="W153" s="46">
        <v>34</v>
      </c>
      <c r="X153" s="46">
        <v>26</v>
      </c>
      <c r="Y153" s="44">
        <f t="shared" si="133"/>
        <v>1.3076923076923077</v>
      </c>
      <c r="Z153" s="69">
        <f>Y153*$M153</f>
        <v>4.431623931623932</v>
      </c>
      <c r="AA153" s="46">
        <v>30</v>
      </c>
      <c r="AB153" s="46">
        <v>29</v>
      </c>
      <c r="AC153" s="44">
        <f t="shared" si="129"/>
        <v>1.0344827586206897</v>
      </c>
      <c r="AD153" s="69">
        <f>AC153*$M153</f>
        <v>3.505747126436782</v>
      </c>
      <c r="AE153" s="46">
        <v>31</v>
      </c>
      <c r="AF153" s="46">
        <v>37</v>
      </c>
      <c r="AG153" s="44">
        <f>AE153/AF153</f>
        <v>0.8378378378378378</v>
      </c>
      <c r="AH153" s="69">
        <f t="shared" si="131"/>
        <v>2.839339339339339</v>
      </c>
      <c r="AI153" s="48"/>
      <c r="AJ153" s="48"/>
      <c r="AK153" s="225"/>
      <c r="AL153" s="70"/>
      <c r="AM153" s="50"/>
      <c r="AN153" s="51">
        <f t="shared" si="147"/>
        <v>39.21180264607956</v>
      </c>
      <c r="AO153" s="52">
        <f t="shared" si="142"/>
        <v>66.54803077648931</v>
      </c>
      <c r="AP153" s="52">
        <f t="shared" si="134"/>
        <v>98.95213726569489</v>
      </c>
      <c r="AQ153" s="52">
        <f t="shared" si="148"/>
        <v>125.08565044099376</v>
      </c>
      <c r="AR153" s="156">
        <f t="shared" si="149"/>
        <v>154.44390655117144</v>
      </c>
      <c r="AS153" s="53" t="str">
        <f t="shared" si="145"/>
        <v>N/A</v>
      </c>
      <c r="AT153" s="54">
        <f t="shared" si="115"/>
        <v>27.33622813040975</v>
      </c>
      <c r="AU153" s="52">
        <f t="shared" si="116"/>
        <v>32.404106489205574</v>
      </c>
      <c r="AV153" s="52">
        <f t="shared" si="117"/>
        <v>26.133513175298873</v>
      </c>
      <c r="AW153" s="52">
        <f t="shared" si="118"/>
        <v>29.358256110177678</v>
      </c>
      <c r="AX153" s="53" t="str">
        <f t="shared" si="119"/>
        <v>N/A</v>
      </c>
      <c r="AZ153" s="38">
        <v>140</v>
      </c>
    </row>
    <row r="154" spans="2:52" ht="12.75">
      <c r="B154" s="35" t="s">
        <v>200</v>
      </c>
      <c r="C154" s="8"/>
      <c r="D154" s="8">
        <v>5</v>
      </c>
      <c r="E154" s="39"/>
      <c r="F154" s="350" t="s">
        <v>634</v>
      </c>
      <c r="G154" s="8"/>
      <c r="H154" s="8"/>
      <c r="I154" s="39"/>
      <c r="J154" s="46">
        <v>67</v>
      </c>
      <c r="K154" s="46">
        <v>17</v>
      </c>
      <c r="L154" s="46"/>
      <c r="M154" s="44">
        <f t="shared" si="112"/>
        <v>3.9411764705882355</v>
      </c>
      <c r="N154" s="122" t="str">
        <f t="shared" si="114"/>
        <v>N/A</v>
      </c>
      <c r="O154" s="46">
        <v>38</v>
      </c>
      <c r="P154" s="46">
        <v>11</v>
      </c>
      <c r="Q154" s="44">
        <f t="shared" si="132"/>
        <v>3.4545454545454546</v>
      </c>
      <c r="R154" s="69">
        <f t="shared" si="126"/>
        <v>13.614973262032086</v>
      </c>
      <c r="S154" s="46">
        <v>35</v>
      </c>
      <c r="T154" s="46">
        <v>18</v>
      </c>
      <c r="U154" s="44">
        <f t="shared" si="146"/>
        <v>1.9444444444444444</v>
      </c>
      <c r="V154" s="165">
        <f>U154*$M154</f>
        <v>7.663398692810458</v>
      </c>
      <c r="W154" s="46">
        <v>35</v>
      </c>
      <c r="X154" s="46">
        <v>29</v>
      </c>
      <c r="Y154" s="44">
        <f t="shared" si="133"/>
        <v>1.206896551724138</v>
      </c>
      <c r="Z154" s="69">
        <f>Y154*$M154</f>
        <v>4.75659229208925</v>
      </c>
      <c r="AA154" s="46">
        <v>30</v>
      </c>
      <c r="AB154" s="46">
        <v>34</v>
      </c>
      <c r="AC154" s="44">
        <f t="shared" si="129"/>
        <v>0.8823529411764706</v>
      </c>
      <c r="AD154" s="69">
        <f>AC154*$M154</f>
        <v>3.4775086505190314</v>
      </c>
      <c r="AE154" s="46">
        <v>37</v>
      </c>
      <c r="AF154" s="46">
        <v>52</v>
      </c>
      <c r="AG154" s="44">
        <f>AE154/AF154</f>
        <v>0.7115384615384616</v>
      </c>
      <c r="AH154" s="69">
        <f t="shared" si="131"/>
        <v>2.804298642533937</v>
      </c>
      <c r="AI154" s="48"/>
      <c r="AJ154" s="48"/>
      <c r="AK154" s="225"/>
      <c r="AL154" s="70"/>
      <c r="AM154" s="50"/>
      <c r="AN154" s="51">
        <f t="shared" si="147"/>
        <v>32.20855826539752</v>
      </c>
      <c r="AO154" s="52">
        <f t="shared" si="142"/>
        <v>57.222477541641304</v>
      </c>
      <c r="AP154" s="52">
        <f t="shared" si="134"/>
        <v>92.1917693726443</v>
      </c>
      <c r="AQ154" s="52">
        <f t="shared" si="148"/>
        <v>126.10138569361693</v>
      </c>
      <c r="AR154" s="156">
        <f t="shared" si="149"/>
        <v>156.37373742610686</v>
      </c>
      <c r="AS154" s="53" t="str">
        <f t="shared" si="145"/>
        <v>N/A</v>
      </c>
      <c r="AT154" s="54">
        <f t="shared" si="115"/>
        <v>25.013919276243783</v>
      </c>
      <c r="AU154" s="52">
        <f t="shared" si="116"/>
        <v>34.969291831003</v>
      </c>
      <c r="AV154" s="52">
        <f t="shared" si="117"/>
        <v>33.90961632097263</v>
      </c>
      <c r="AW154" s="52">
        <f t="shared" si="118"/>
        <v>30.272351732489923</v>
      </c>
      <c r="AX154" s="53" t="str">
        <f t="shared" si="119"/>
        <v>N/A</v>
      </c>
      <c r="AZ154" s="38">
        <v>141</v>
      </c>
    </row>
    <row r="155" spans="2:52" ht="12.75">
      <c r="B155" s="35" t="s">
        <v>138</v>
      </c>
      <c r="C155" s="8"/>
      <c r="D155" s="8">
        <v>5</v>
      </c>
      <c r="E155" s="39"/>
      <c r="F155" s="341" t="s">
        <v>139</v>
      </c>
      <c r="G155" s="8"/>
      <c r="H155" s="8"/>
      <c r="I155" s="39"/>
      <c r="J155" s="46">
        <v>70</v>
      </c>
      <c r="K155" s="46">
        <v>19</v>
      </c>
      <c r="L155" s="46"/>
      <c r="M155" s="44">
        <f t="shared" si="112"/>
        <v>3.6842105263157894</v>
      </c>
      <c r="N155" s="122" t="str">
        <f t="shared" si="114"/>
        <v>N/A</v>
      </c>
      <c r="O155" s="46">
        <v>34</v>
      </c>
      <c r="P155" s="46">
        <v>9</v>
      </c>
      <c r="Q155" s="44">
        <f>O155/P155</f>
        <v>3.7777777777777777</v>
      </c>
      <c r="R155" s="69">
        <f t="shared" si="126"/>
        <v>13.91812865497076</v>
      </c>
      <c r="S155" s="46">
        <v>36</v>
      </c>
      <c r="T155" s="46">
        <v>17</v>
      </c>
      <c r="U155" s="44">
        <f t="shared" si="146"/>
        <v>2.1176470588235294</v>
      </c>
      <c r="V155" s="165">
        <f>U155*$M155</f>
        <v>7.801857585139318</v>
      </c>
      <c r="W155" s="46">
        <v>35</v>
      </c>
      <c r="X155" s="46">
        <v>24</v>
      </c>
      <c r="Y155" s="44">
        <f t="shared" si="133"/>
        <v>1.4583333333333333</v>
      </c>
      <c r="Z155" s="190">
        <f>Y155*$M155</f>
        <v>5.37280701754386</v>
      </c>
      <c r="AA155" s="46">
        <v>35</v>
      </c>
      <c r="AB155" s="46">
        <v>34</v>
      </c>
      <c r="AC155" s="44">
        <f>AA155/AB155</f>
        <v>1.0294117647058822</v>
      </c>
      <c r="AD155" s="69">
        <f>AC155*$M155</f>
        <v>3.792569659442724</v>
      </c>
      <c r="AE155" s="46">
        <v>36</v>
      </c>
      <c r="AF155" s="46">
        <v>43</v>
      </c>
      <c r="AG155" s="44">
        <f>AE155/AF155</f>
        <v>0.8372093023255814</v>
      </c>
      <c r="AH155" s="69">
        <f t="shared" si="131"/>
        <v>3.084455324357405</v>
      </c>
      <c r="AI155" s="48"/>
      <c r="AJ155" s="48"/>
      <c r="AK155" s="225"/>
      <c r="AL155" s="70"/>
      <c r="AM155" s="50"/>
      <c r="AN155" s="51">
        <f t="shared" si="147"/>
        <v>31.50701293707153</v>
      </c>
      <c r="AO155" s="52">
        <f t="shared" si="142"/>
        <v>56.20695517786218</v>
      </c>
      <c r="AP155" s="52">
        <f t="shared" si="134"/>
        <v>81.61816684650913</v>
      </c>
      <c r="AQ155" s="52">
        <f t="shared" si="148"/>
        <v>115.62573636588793</v>
      </c>
      <c r="AR155" s="156">
        <f t="shared" si="149"/>
        <v>142.17053368518083</v>
      </c>
      <c r="AS155" s="53" t="str">
        <f t="shared" si="145"/>
        <v>N/A</v>
      </c>
      <c r="AT155" s="54">
        <f t="shared" si="115"/>
        <v>24.699942240790648</v>
      </c>
      <c r="AU155" s="52">
        <f t="shared" si="116"/>
        <v>25.41121166864695</v>
      </c>
      <c r="AV155" s="52">
        <f t="shared" si="117"/>
        <v>34.007569519378805</v>
      </c>
      <c r="AW155" s="52">
        <f t="shared" si="118"/>
        <v>26.544797319292897</v>
      </c>
      <c r="AX155" s="53" t="str">
        <f t="shared" si="119"/>
        <v>N/A</v>
      </c>
      <c r="AZ155" s="38">
        <v>142</v>
      </c>
    </row>
    <row r="156" spans="2:52" ht="12.75">
      <c r="B156" s="283" t="s">
        <v>89</v>
      </c>
      <c r="C156" s="32" t="s">
        <v>206</v>
      </c>
      <c r="D156" s="32">
        <v>5</v>
      </c>
      <c r="E156" s="186"/>
      <c r="F156" s="355" t="s">
        <v>347</v>
      </c>
      <c r="G156" s="32">
        <v>100</v>
      </c>
      <c r="H156" s="32">
        <v>24</v>
      </c>
      <c r="I156" s="186"/>
      <c r="J156" s="128">
        <v>60</v>
      </c>
      <c r="K156" s="128">
        <v>19</v>
      </c>
      <c r="L156" s="128"/>
      <c r="M156" s="44">
        <f t="shared" si="112"/>
        <v>3.1578947368421053</v>
      </c>
      <c r="N156" s="122" t="str">
        <f t="shared" si="114"/>
        <v>N/A</v>
      </c>
      <c r="O156" s="128">
        <v>34</v>
      </c>
      <c r="P156" s="128">
        <v>9</v>
      </c>
      <c r="Q156" s="44">
        <f t="shared" si="132"/>
        <v>3.7777777777777777</v>
      </c>
      <c r="R156" s="69">
        <f t="shared" si="126"/>
        <v>11.929824561403509</v>
      </c>
      <c r="S156" s="128">
        <v>36</v>
      </c>
      <c r="T156" s="128">
        <v>17</v>
      </c>
      <c r="U156" s="188">
        <f t="shared" si="146"/>
        <v>2.1176470588235294</v>
      </c>
      <c r="V156" s="189">
        <f>U156*$M156</f>
        <v>6.687306501547988</v>
      </c>
      <c r="W156" s="128">
        <v>34</v>
      </c>
      <c r="X156" s="128">
        <v>25</v>
      </c>
      <c r="Y156" s="44">
        <f t="shared" si="133"/>
        <v>1.36</v>
      </c>
      <c r="Z156" s="190">
        <f>Y156*$M156</f>
        <v>4.294736842105263</v>
      </c>
      <c r="AA156" s="128">
        <v>34</v>
      </c>
      <c r="AB156" s="128">
        <v>35</v>
      </c>
      <c r="AC156" s="44">
        <f t="shared" si="129"/>
        <v>0.9714285714285714</v>
      </c>
      <c r="AD156" s="190">
        <f>AC156*$M156</f>
        <v>3.0676691729323307</v>
      </c>
      <c r="AE156" s="128">
        <v>34</v>
      </c>
      <c r="AF156" s="128">
        <v>45</v>
      </c>
      <c r="AG156" s="188">
        <f>AE156/AF156</f>
        <v>0.7555555555555555</v>
      </c>
      <c r="AH156" s="69">
        <f t="shared" si="131"/>
        <v>2.3859649122807016</v>
      </c>
      <c r="AI156" s="191"/>
      <c r="AJ156" s="191"/>
      <c r="AK156" s="333"/>
      <c r="AL156" s="192"/>
      <c r="AM156" s="50"/>
      <c r="AN156" s="51">
        <f t="shared" si="147"/>
        <v>36.758181759916795</v>
      </c>
      <c r="AO156" s="52">
        <f t="shared" si="142"/>
        <v>65.5747810408392</v>
      </c>
      <c r="AP156" s="52">
        <f t="shared" si="134"/>
        <v>102.1060604442133</v>
      </c>
      <c r="AQ156" s="52">
        <f t="shared" si="148"/>
        <v>142.94848462189864</v>
      </c>
      <c r="AR156" s="156">
        <f t="shared" si="149"/>
        <v>183.79090879958395</v>
      </c>
      <c r="AS156" s="53" t="str">
        <f t="shared" si="145"/>
        <v>N/A</v>
      </c>
      <c r="AT156" s="54">
        <f t="shared" si="115"/>
        <v>28.816599280922404</v>
      </c>
      <c r="AU156" s="52">
        <f t="shared" si="116"/>
        <v>36.5312794033741</v>
      </c>
      <c r="AV156" s="52">
        <f t="shared" si="117"/>
        <v>40.842424177685345</v>
      </c>
      <c r="AW156" s="52">
        <f t="shared" si="118"/>
        <v>40.8424241776853</v>
      </c>
      <c r="AX156" s="53" t="str">
        <f t="shared" si="119"/>
        <v>N/A</v>
      </c>
      <c r="AZ156" s="38">
        <v>143</v>
      </c>
    </row>
    <row r="157" spans="2:52" ht="12.75">
      <c r="B157" s="297" t="s">
        <v>198</v>
      </c>
      <c r="C157" s="8"/>
      <c r="D157" s="8">
        <v>5</v>
      </c>
      <c r="E157" s="39"/>
      <c r="F157" s="350" t="s">
        <v>635</v>
      </c>
      <c r="G157" s="8"/>
      <c r="H157" s="8"/>
      <c r="I157" s="39"/>
      <c r="J157" s="46">
        <v>70</v>
      </c>
      <c r="K157" s="46">
        <v>19</v>
      </c>
      <c r="L157" s="46"/>
      <c r="M157" s="44">
        <f t="shared" si="112"/>
        <v>3.6842105263157894</v>
      </c>
      <c r="N157" s="122" t="str">
        <f t="shared" si="114"/>
        <v>N/A</v>
      </c>
      <c r="O157" s="46">
        <v>33</v>
      </c>
      <c r="P157" s="46">
        <v>10</v>
      </c>
      <c r="Q157" s="44">
        <f>O157/P157</f>
        <v>3.3</v>
      </c>
      <c r="R157" s="69">
        <f>Q157*$M157</f>
        <v>12.157894736842104</v>
      </c>
      <c r="S157" s="46">
        <v>35</v>
      </c>
      <c r="T157" s="46">
        <v>18</v>
      </c>
      <c r="U157" s="188">
        <f t="shared" si="146"/>
        <v>1.9444444444444444</v>
      </c>
      <c r="V157" s="189">
        <f>U157*$M157</f>
        <v>7.163742690058479</v>
      </c>
      <c r="W157" s="46">
        <v>34</v>
      </c>
      <c r="X157" s="46">
        <v>26</v>
      </c>
      <c r="Y157" s="44">
        <f t="shared" si="133"/>
        <v>1.3076923076923077</v>
      </c>
      <c r="Z157" s="190">
        <f>Y157*$M157</f>
        <v>4.817813765182186</v>
      </c>
      <c r="AA157" s="46">
        <v>35</v>
      </c>
      <c r="AB157" s="46">
        <v>34</v>
      </c>
      <c r="AC157" s="44">
        <f>AA157/AB157</f>
        <v>1.0294117647058822</v>
      </c>
      <c r="AD157" s="190">
        <f>AC157*$M157</f>
        <v>3.792569659442724</v>
      </c>
      <c r="AE157" s="46">
        <v>36</v>
      </c>
      <c r="AF157" s="46">
        <v>43</v>
      </c>
      <c r="AG157" s="188">
        <f>AE157/AF157</f>
        <v>0.8372093023255814</v>
      </c>
      <c r="AH157" s="69">
        <f>AG157*$M157</f>
        <v>3.084455324357405</v>
      </c>
      <c r="AI157" s="48"/>
      <c r="AJ157" s="48"/>
      <c r="AK157" s="225"/>
      <c r="AL157" s="70"/>
      <c r="AM157" s="50"/>
      <c r="AN157" s="51">
        <f t="shared" si="147"/>
        <v>36.06863433873509</v>
      </c>
      <c r="AO157" s="52">
        <f t="shared" si="142"/>
        <v>61.21362513488184</v>
      </c>
      <c r="AP157" s="52">
        <f t="shared" si="134"/>
        <v>91.02025959598443</v>
      </c>
      <c r="AQ157" s="52">
        <f t="shared" si="148"/>
        <v>115.62573636588793</v>
      </c>
      <c r="AR157" s="156">
        <f t="shared" si="149"/>
        <v>142.17053368518083</v>
      </c>
      <c r="AS157" s="53" t="str">
        <f>IF(AK157&lt;&gt;0,($AO$4/(AK157*$M157))*$AW$4/(12*5280)*60,"N/A")</f>
        <v>N/A</v>
      </c>
      <c r="AT157" s="54">
        <f t="shared" si="115"/>
        <v>25.14499079614675</v>
      </c>
      <c r="AU157" s="52">
        <f t="shared" si="116"/>
        <v>29.80663446110259</v>
      </c>
      <c r="AV157" s="52">
        <f t="shared" si="117"/>
        <v>24.605476769903504</v>
      </c>
      <c r="AW157" s="52">
        <f t="shared" si="118"/>
        <v>26.544797319292897</v>
      </c>
      <c r="AX157" s="53" t="str">
        <f t="shared" si="119"/>
        <v>N/A</v>
      </c>
      <c r="AZ157" s="38">
        <v>144</v>
      </c>
    </row>
    <row r="158" spans="2:52" ht="13.5" thickBot="1">
      <c r="B158" s="33"/>
      <c r="C158" s="19"/>
      <c r="D158" s="19"/>
      <c r="E158" s="132"/>
      <c r="F158" s="356"/>
      <c r="G158" s="19"/>
      <c r="H158" s="19"/>
      <c r="I158" s="132"/>
      <c r="J158" s="194"/>
      <c r="K158" s="194"/>
      <c r="L158" s="194"/>
      <c r="M158" s="136"/>
      <c r="N158" s="136"/>
      <c r="O158" s="194"/>
      <c r="P158" s="194"/>
      <c r="Q158" s="136"/>
      <c r="R158" s="99"/>
      <c r="S158" s="194"/>
      <c r="T158" s="194"/>
      <c r="U158" s="136"/>
      <c r="V158" s="173"/>
      <c r="W158" s="194"/>
      <c r="X158" s="194"/>
      <c r="Y158" s="136"/>
      <c r="Z158" s="99"/>
      <c r="AA158" s="194"/>
      <c r="AB158" s="194"/>
      <c r="AC158" s="136"/>
      <c r="AD158" s="99"/>
      <c r="AE158" s="194"/>
      <c r="AF158" s="194"/>
      <c r="AG158" s="136"/>
      <c r="AH158" s="100"/>
      <c r="AI158" s="195"/>
      <c r="AJ158" s="195"/>
      <c r="AK158" s="334"/>
      <c r="AL158" s="196"/>
      <c r="AM158" s="50"/>
      <c r="AN158" s="101"/>
      <c r="AO158" s="102"/>
      <c r="AP158" s="102"/>
      <c r="AQ158" s="102"/>
      <c r="AR158" s="176"/>
      <c r="AS158" s="103"/>
      <c r="AT158" s="142"/>
      <c r="AU158" s="102"/>
      <c r="AV158" s="102"/>
      <c r="AW158" s="176"/>
      <c r="AX158" s="103"/>
      <c r="AZ158" s="38">
        <v>145</v>
      </c>
    </row>
    <row r="159" spans="34:52" ht="12.75">
      <c r="AH159" s="50"/>
      <c r="AI159" s="50"/>
      <c r="AJ159" s="50"/>
      <c r="AK159" s="180"/>
      <c r="AM159" s="50"/>
      <c r="AZ159" s="38">
        <v>146</v>
      </c>
    </row>
    <row r="160" spans="2:52" ht="13.5" thickBot="1">
      <c r="B160" s="108" t="s">
        <v>134</v>
      </c>
      <c r="C160" s="13"/>
      <c r="D160" s="13"/>
      <c r="E160" s="108"/>
      <c r="AH160" s="50"/>
      <c r="AI160" s="50"/>
      <c r="AJ160" s="50"/>
      <c r="AK160" s="180"/>
      <c r="AM160" s="50"/>
      <c r="AZ160" s="38">
        <v>147</v>
      </c>
    </row>
    <row r="161" spans="2:52" ht="12.75">
      <c r="B161" s="34" t="s">
        <v>143</v>
      </c>
      <c r="C161" s="18"/>
      <c r="D161" s="18">
        <v>5</v>
      </c>
      <c r="E161" s="18" t="s">
        <v>231</v>
      </c>
      <c r="F161" s="110" t="s">
        <v>145</v>
      </c>
      <c r="G161" s="109"/>
      <c r="H161" s="109"/>
      <c r="I161" s="109"/>
      <c r="J161" s="110"/>
      <c r="K161" s="110"/>
      <c r="L161" s="18"/>
      <c r="M161" s="197">
        <v>3.944</v>
      </c>
      <c r="N161" s="337" t="str">
        <f>IF($L161&lt;&gt;0,($J161/$L161),"N/A")</f>
        <v>N/A</v>
      </c>
      <c r="O161" s="181"/>
      <c r="P161" s="181"/>
      <c r="Q161" s="197">
        <v>3.778</v>
      </c>
      <c r="R161" s="197"/>
      <c r="S161" s="181"/>
      <c r="T161" s="181"/>
      <c r="U161" s="197">
        <v>2.118</v>
      </c>
      <c r="V161" s="197"/>
      <c r="W161" s="181"/>
      <c r="X161" s="181"/>
      <c r="Y161" s="197">
        <v>1.345</v>
      </c>
      <c r="Z161" s="197"/>
      <c r="AA161" s="181"/>
      <c r="AB161" s="181"/>
      <c r="AC161" s="197">
        <v>0.971</v>
      </c>
      <c r="AD161" s="197"/>
      <c r="AE161" s="181"/>
      <c r="AF161" s="181"/>
      <c r="AG161" s="197">
        <v>0.756</v>
      </c>
      <c r="AH161" s="183"/>
      <c r="AI161" s="183"/>
      <c r="AJ161" s="183"/>
      <c r="AK161" s="332"/>
      <c r="AL161" s="184"/>
      <c r="AM161" s="50"/>
      <c r="AN161" s="95">
        <f aca="true" t="shared" si="150" ref="AN161:AN170">($AO$4/(Q161*$M161))*$AW$4/(12*5280)*60</f>
        <v>29.429929252520314</v>
      </c>
      <c r="AO161" s="96">
        <f aca="true" t="shared" si="151" ref="AO161:AO170">($AO$4/(U161*$M161))*$AW$4/(12*5280)*60</f>
        <v>52.49587946932094</v>
      </c>
      <c r="AP161" s="96">
        <f aca="true" t="shared" si="152" ref="AP161:AP170">($AO$4/(Y161*$M161))*$AW$4/(12*5280)*60</f>
        <v>82.66637376655892</v>
      </c>
      <c r="AQ161" s="96">
        <f aca="true" t="shared" si="153" ref="AQ161:AQ170">($AO$4/(AC161*$M161))*$AW$4/(12*5280)*60</f>
        <v>114.5069749907536</v>
      </c>
      <c r="AR161" s="148">
        <f aca="true" t="shared" si="154" ref="AR161:AR170">IF(AG161&lt;&gt;0,($AO$4/(AG161*$M161))*$AW$4/(12*5280)*60,"N/A")</f>
        <v>147.07178930690705</v>
      </c>
      <c r="AS161" s="97" t="str">
        <f aca="true" t="shared" si="155" ref="AS161:AS170">IF(AK161&lt;&gt;0,($AO$4/(AK161*$M161))*$AW$4/(12*5280)*60,"N/A")</f>
        <v>N/A</v>
      </c>
      <c r="AT161" s="236">
        <f aca="true" t="shared" si="156" ref="AT161:AV162">AO161-AN161</f>
        <v>23.065950216800626</v>
      </c>
      <c r="AU161" s="233">
        <f t="shared" si="156"/>
        <v>30.17049429723798</v>
      </c>
      <c r="AV161" s="233">
        <f t="shared" si="156"/>
        <v>31.840601224194685</v>
      </c>
      <c r="AW161" s="233">
        <f>IF(AR161&lt;&gt;"N/A",AR161-AQ161,"N/A")</f>
        <v>32.564814316153445</v>
      </c>
      <c r="AX161" s="235" t="str">
        <f>IF(AS161&lt;&gt;"N/A",AS161-AR161,"N/A")</f>
        <v>N/A</v>
      </c>
      <c r="AZ161" s="38">
        <v>148</v>
      </c>
    </row>
    <row r="162" spans="2:52" ht="12.75">
      <c r="B162" s="35" t="s">
        <v>142</v>
      </c>
      <c r="C162" s="8"/>
      <c r="D162" s="8">
        <v>5</v>
      </c>
      <c r="E162" s="8" t="s">
        <v>231</v>
      </c>
      <c r="F162" s="40" t="s">
        <v>145</v>
      </c>
      <c r="G162" s="39"/>
      <c r="H162" s="39"/>
      <c r="I162" s="39"/>
      <c r="J162" s="40"/>
      <c r="K162" s="40"/>
      <c r="L162" s="8"/>
      <c r="M162" s="45">
        <v>3.938</v>
      </c>
      <c r="N162" s="45" t="str">
        <f>IF($L162&lt;&gt;0,($J162/$L162),"N/A")</f>
        <v>N/A</v>
      </c>
      <c r="O162" s="46"/>
      <c r="P162" s="46"/>
      <c r="Q162" s="45">
        <v>3.778</v>
      </c>
      <c r="R162" s="45"/>
      <c r="S162" s="46"/>
      <c r="T162" s="46"/>
      <c r="U162" s="45">
        <v>2.118</v>
      </c>
      <c r="V162" s="45"/>
      <c r="W162" s="46"/>
      <c r="X162" s="46"/>
      <c r="Y162" s="45">
        <v>1.36</v>
      </c>
      <c r="Z162" s="45"/>
      <c r="AA162" s="46"/>
      <c r="AB162" s="46"/>
      <c r="AC162" s="45">
        <v>0.967</v>
      </c>
      <c r="AD162" s="45"/>
      <c r="AE162" s="46"/>
      <c r="AF162" s="46"/>
      <c r="AG162" s="45">
        <v>0.769</v>
      </c>
      <c r="AH162" s="48"/>
      <c r="AI162" s="48"/>
      <c r="AJ162" s="48"/>
      <c r="AK162" s="225"/>
      <c r="AL162" s="70"/>
      <c r="AM162" s="50"/>
      <c r="AN162" s="51">
        <f t="shared" si="150"/>
        <v>29.474769165043195</v>
      </c>
      <c r="AO162" s="52">
        <f t="shared" si="151"/>
        <v>52.575863033773935</v>
      </c>
      <c r="AP162" s="52">
        <f t="shared" si="152"/>
        <v>81.87917493053912</v>
      </c>
      <c r="AQ162" s="52">
        <f t="shared" si="153"/>
        <v>115.15581996435698</v>
      </c>
      <c r="AR162" s="156">
        <f t="shared" si="154"/>
        <v>144.80582302410036</v>
      </c>
      <c r="AS162" s="53" t="str">
        <f t="shared" si="155"/>
        <v>N/A</v>
      </c>
      <c r="AT162" s="54">
        <f t="shared" si="156"/>
        <v>23.10109386873074</v>
      </c>
      <c r="AU162" s="52">
        <f t="shared" si="156"/>
        <v>29.303311896765187</v>
      </c>
      <c r="AV162" s="52">
        <f t="shared" si="156"/>
        <v>33.27664503381786</v>
      </c>
      <c r="AW162" s="52">
        <f>IF(AR162&lt;&gt;"N/A",AR162-AQ162,"N/A")</f>
        <v>29.650003059743383</v>
      </c>
      <c r="AX162" s="53" t="str">
        <f>IF(AS162&lt;&gt;"N/A",AS162-AR162,"N/A")</f>
        <v>N/A</v>
      </c>
      <c r="AZ162" s="38">
        <v>149</v>
      </c>
    </row>
    <row r="163" spans="2:52" ht="12.75">
      <c r="B163" s="35" t="s">
        <v>144</v>
      </c>
      <c r="C163" s="8"/>
      <c r="D163" s="8">
        <v>5</v>
      </c>
      <c r="E163" s="8" t="s">
        <v>231</v>
      </c>
      <c r="F163" s="40" t="s">
        <v>145</v>
      </c>
      <c r="G163" s="39"/>
      <c r="H163" s="39"/>
      <c r="I163" s="39"/>
      <c r="J163" s="40"/>
      <c r="K163" s="40"/>
      <c r="L163" s="8"/>
      <c r="M163" s="45">
        <v>3.938</v>
      </c>
      <c r="N163" s="45" t="str">
        <f aca="true" t="shared" si="157" ref="N163:N170">IF($L163&lt;&gt;0,($J163/$L163),"N/A")</f>
        <v>N/A</v>
      </c>
      <c r="O163" s="46"/>
      <c r="P163" s="46"/>
      <c r="Q163" s="45">
        <v>3.778</v>
      </c>
      <c r="R163" s="45"/>
      <c r="S163" s="46"/>
      <c r="T163" s="46"/>
      <c r="U163" s="45">
        <v>2.118</v>
      </c>
      <c r="V163" s="45"/>
      <c r="W163" s="46"/>
      <c r="X163" s="46"/>
      <c r="Y163" s="45">
        <v>1.36</v>
      </c>
      <c r="Z163" s="45"/>
      <c r="AA163" s="46"/>
      <c r="AB163" s="46"/>
      <c r="AC163" s="45">
        <v>0.967</v>
      </c>
      <c r="AD163" s="45"/>
      <c r="AE163" s="46"/>
      <c r="AF163" s="46"/>
      <c r="AG163" s="45"/>
      <c r="AH163" s="48"/>
      <c r="AI163" s="48"/>
      <c r="AJ163" s="48"/>
      <c r="AK163" s="225"/>
      <c r="AL163" s="70"/>
      <c r="AM163" s="50"/>
      <c r="AN163" s="51">
        <f t="shared" si="150"/>
        <v>29.474769165043195</v>
      </c>
      <c r="AO163" s="52">
        <f t="shared" si="151"/>
        <v>52.575863033773935</v>
      </c>
      <c r="AP163" s="52">
        <f t="shared" si="152"/>
        <v>81.87917493053912</v>
      </c>
      <c r="AQ163" s="52">
        <f t="shared" si="153"/>
        <v>115.15581996435698</v>
      </c>
      <c r="AR163" s="156" t="str">
        <f t="shared" si="154"/>
        <v>N/A</v>
      </c>
      <c r="AS163" s="53" t="str">
        <f t="shared" si="155"/>
        <v>N/A</v>
      </c>
      <c r="AT163" s="54">
        <f aca="true" t="shared" si="158" ref="AT163:AT170">AO163-AN163</f>
        <v>23.10109386873074</v>
      </c>
      <c r="AU163" s="52">
        <f aca="true" t="shared" si="159" ref="AU163:AU170">AP163-AO163</f>
        <v>29.303311896765187</v>
      </c>
      <c r="AV163" s="52">
        <f aca="true" t="shared" si="160" ref="AV163:AV170">AQ163-AP163</f>
        <v>33.27664503381786</v>
      </c>
      <c r="AW163" s="52" t="str">
        <f aca="true" t="shared" si="161" ref="AW163:AW170">IF(AR163&lt;&gt;"N/A",AR163-AQ163,"N/A")</f>
        <v>N/A</v>
      </c>
      <c r="AX163" s="53" t="str">
        <f aca="true" t="shared" si="162" ref="AX163:AX170">IF(AS163&lt;&gt;"N/A",AS163-AR163,"N/A")</f>
        <v>N/A</v>
      </c>
      <c r="AZ163" s="38">
        <v>150</v>
      </c>
    </row>
    <row r="164" spans="2:52" ht="12.75">
      <c r="B164" s="35" t="s">
        <v>62</v>
      </c>
      <c r="C164" s="8"/>
      <c r="D164" s="8">
        <v>5</v>
      </c>
      <c r="E164" s="8" t="s">
        <v>231</v>
      </c>
      <c r="F164" s="40" t="s">
        <v>145</v>
      </c>
      <c r="G164" s="39"/>
      <c r="H164" s="39"/>
      <c r="I164" s="39"/>
      <c r="J164" s="40"/>
      <c r="K164" s="40"/>
      <c r="L164" s="8"/>
      <c r="M164" s="45">
        <v>3.938</v>
      </c>
      <c r="N164" s="45" t="str">
        <f t="shared" si="157"/>
        <v>N/A</v>
      </c>
      <c r="O164" s="46"/>
      <c r="P164" s="46"/>
      <c r="Q164" s="45">
        <v>3.778</v>
      </c>
      <c r="R164" s="45"/>
      <c r="S164" s="46"/>
      <c r="T164" s="46"/>
      <c r="U164" s="45">
        <v>2.118</v>
      </c>
      <c r="V164" s="45"/>
      <c r="W164" s="46"/>
      <c r="X164" s="46"/>
      <c r="Y164" s="45">
        <v>1.36</v>
      </c>
      <c r="Z164" s="45"/>
      <c r="AA164" s="46"/>
      <c r="AB164" s="46"/>
      <c r="AC164" s="45">
        <v>0.967</v>
      </c>
      <c r="AD164" s="45"/>
      <c r="AE164" s="46"/>
      <c r="AF164" s="46"/>
      <c r="AG164" s="45">
        <v>0.769</v>
      </c>
      <c r="AH164" s="48"/>
      <c r="AI164" s="48"/>
      <c r="AJ164" s="48"/>
      <c r="AK164" s="225"/>
      <c r="AL164" s="70"/>
      <c r="AM164" s="50"/>
      <c r="AN164" s="51">
        <f t="shared" si="150"/>
        <v>29.474769165043195</v>
      </c>
      <c r="AO164" s="52">
        <f t="shared" si="151"/>
        <v>52.575863033773935</v>
      </c>
      <c r="AP164" s="52">
        <f t="shared" si="152"/>
        <v>81.87917493053912</v>
      </c>
      <c r="AQ164" s="52">
        <f t="shared" si="153"/>
        <v>115.15581996435698</v>
      </c>
      <c r="AR164" s="156">
        <f t="shared" si="154"/>
        <v>144.80582302410036</v>
      </c>
      <c r="AS164" s="53" t="str">
        <f t="shared" si="155"/>
        <v>N/A</v>
      </c>
      <c r="AT164" s="54">
        <f t="shared" si="158"/>
        <v>23.10109386873074</v>
      </c>
      <c r="AU164" s="52">
        <f t="shared" si="159"/>
        <v>29.303311896765187</v>
      </c>
      <c r="AV164" s="52">
        <f t="shared" si="160"/>
        <v>33.27664503381786</v>
      </c>
      <c r="AW164" s="52">
        <f t="shared" si="161"/>
        <v>29.650003059743383</v>
      </c>
      <c r="AX164" s="53" t="str">
        <f t="shared" si="162"/>
        <v>N/A</v>
      </c>
      <c r="AZ164" s="38">
        <v>151</v>
      </c>
    </row>
    <row r="165" spans="2:52" ht="12.75">
      <c r="B165" s="297" t="s">
        <v>319</v>
      </c>
      <c r="C165" s="8"/>
      <c r="D165" s="8">
        <v>5</v>
      </c>
      <c r="E165" s="8" t="s">
        <v>231</v>
      </c>
      <c r="F165" s="39" t="s">
        <v>297</v>
      </c>
      <c r="G165" s="39"/>
      <c r="H165" s="39"/>
      <c r="I165" s="39"/>
      <c r="J165" s="43">
        <v>62</v>
      </c>
      <c r="K165" s="43">
        <v>17</v>
      </c>
      <c r="L165" s="8"/>
      <c r="M165" s="44">
        <f aca="true" t="shared" si="163" ref="M165:M170">J165/K165</f>
        <v>3.6470588235294117</v>
      </c>
      <c r="N165" s="45" t="str">
        <f t="shared" si="157"/>
        <v>N/A</v>
      </c>
      <c r="O165" s="46">
        <v>34</v>
      </c>
      <c r="P165" s="46">
        <v>9</v>
      </c>
      <c r="Q165" s="44">
        <f aca="true" t="shared" si="164" ref="Q165:Q170">O165/P165</f>
        <v>3.7777777777777777</v>
      </c>
      <c r="R165" s="47">
        <f aca="true" t="shared" si="165" ref="R165:R170">Q165*M165</f>
        <v>13.777777777777777</v>
      </c>
      <c r="S165" s="46">
        <v>33</v>
      </c>
      <c r="T165" s="46">
        <v>16</v>
      </c>
      <c r="U165" s="44">
        <f aca="true" t="shared" si="166" ref="U165:U170">S165/T165</f>
        <v>2.0625</v>
      </c>
      <c r="V165" s="47">
        <f aca="true" t="shared" si="167" ref="V165:V170">U165*M165</f>
        <v>7.522058823529411</v>
      </c>
      <c r="W165" s="46">
        <v>34</v>
      </c>
      <c r="X165" s="46">
        <v>26</v>
      </c>
      <c r="Y165" s="44">
        <f aca="true" t="shared" si="168" ref="Y165:Y170">W165/X165</f>
        <v>1.3076923076923077</v>
      </c>
      <c r="Z165" s="47">
        <f aca="true" t="shared" si="169" ref="Z165:Z170">Y165*M165</f>
        <v>4.769230769230769</v>
      </c>
      <c r="AA165" s="46">
        <v>36</v>
      </c>
      <c r="AB165" s="46">
        <v>33</v>
      </c>
      <c r="AC165" s="44">
        <f aca="true" t="shared" si="170" ref="AC165:AC170">AA165/AB165</f>
        <v>1.0909090909090908</v>
      </c>
      <c r="AD165" s="47">
        <f aca="true" t="shared" si="171" ref="AD165:AD170">AC165*M165</f>
        <v>3.9786096256684487</v>
      </c>
      <c r="AE165" s="46">
        <v>33</v>
      </c>
      <c r="AF165" s="46">
        <v>46</v>
      </c>
      <c r="AG165" s="44">
        <f aca="true" t="shared" si="172" ref="AG165:AG170">AE165/AF165</f>
        <v>0.717391304347826</v>
      </c>
      <c r="AH165" s="47">
        <f aca="true" t="shared" si="173" ref="AH165:AH170">AG165*M165</f>
        <v>2.6163682864450126</v>
      </c>
      <c r="AI165" s="48"/>
      <c r="AJ165" s="48"/>
      <c r="AK165" s="225"/>
      <c r="AL165" s="70"/>
      <c r="AM165" s="50"/>
      <c r="AN165" s="51">
        <f t="shared" si="150"/>
        <v>31.82796722845087</v>
      </c>
      <c r="AO165" s="52">
        <f t="shared" si="151"/>
        <v>58.297690815748396</v>
      </c>
      <c r="AP165" s="52">
        <f t="shared" si="152"/>
        <v>91.94746088219141</v>
      </c>
      <c r="AQ165" s="52">
        <f t="shared" si="153"/>
        <v>110.2190716985243</v>
      </c>
      <c r="AR165" s="156">
        <f t="shared" si="154"/>
        <v>167.60586109527665</v>
      </c>
      <c r="AS165" s="53" t="str">
        <f t="shared" si="155"/>
        <v>N/A</v>
      </c>
      <c r="AT165" s="54">
        <f t="shared" si="158"/>
        <v>26.469723587297526</v>
      </c>
      <c r="AU165" s="52">
        <f t="shared" si="159"/>
        <v>33.64977006644301</v>
      </c>
      <c r="AV165" s="52">
        <f t="shared" si="160"/>
        <v>18.271610816332895</v>
      </c>
      <c r="AW165" s="52">
        <f t="shared" si="161"/>
        <v>57.38678939675235</v>
      </c>
      <c r="AX165" s="53" t="str">
        <f t="shared" si="162"/>
        <v>N/A</v>
      </c>
      <c r="AZ165" s="38">
        <v>152</v>
      </c>
    </row>
    <row r="166" spans="2:52" ht="12.75">
      <c r="B166" s="297" t="s">
        <v>320</v>
      </c>
      <c r="C166" s="8"/>
      <c r="D166" s="8">
        <v>5</v>
      </c>
      <c r="E166" s="8" t="s">
        <v>231</v>
      </c>
      <c r="F166" s="39" t="s">
        <v>297</v>
      </c>
      <c r="G166" s="39"/>
      <c r="H166" s="39"/>
      <c r="I166" s="39"/>
      <c r="J166" s="43">
        <v>72</v>
      </c>
      <c r="K166" s="43">
        <v>17</v>
      </c>
      <c r="L166" s="8"/>
      <c r="M166" s="44">
        <f t="shared" si="163"/>
        <v>4.235294117647059</v>
      </c>
      <c r="N166" s="45" t="str">
        <f t="shared" si="157"/>
        <v>N/A</v>
      </c>
      <c r="O166" s="46">
        <v>34</v>
      </c>
      <c r="P166" s="46">
        <v>9</v>
      </c>
      <c r="Q166" s="44">
        <f t="shared" si="164"/>
        <v>3.7777777777777777</v>
      </c>
      <c r="R166" s="47">
        <f t="shared" si="165"/>
        <v>16</v>
      </c>
      <c r="S166" s="46">
        <v>33</v>
      </c>
      <c r="T166" s="46">
        <v>16</v>
      </c>
      <c r="U166" s="44">
        <f t="shared" si="166"/>
        <v>2.0625</v>
      </c>
      <c r="V166" s="47">
        <f t="shared" si="167"/>
        <v>8.73529411764706</v>
      </c>
      <c r="W166" s="46">
        <v>34</v>
      </c>
      <c r="X166" s="46">
        <v>25</v>
      </c>
      <c r="Y166" s="44">
        <f t="shared" si="168"/>
        <v>1.36</v>
      </c>
      <c r="Z166" s="47">
        <f t="shared" si="169"/>
        <v>5.760000000000001</v>
      </c>
      <c r="AA166" s="46">
        <v>35</v>
      </c>
      <c r="AB166" s="46">
        <v>34</v>
      </c>
      <c r="AC166" s="44">
        <f t="shared" si="170"/>
        <v>1.0294117647058822</v>
      </c>
      <c r="AD166" s="47">
        <f t="shared" si="171"/>
        <v>4.359861591695501</v>
      </c>
      <c r="AE166" s="46">
        <v>36</v>
      </c>
      <c r="AF166" s="46">
        <v>43</v>
      </c>
      <c r="AG166" s="44">
        <f t="shared" si="172"/>
        <v>0.8372093023255814</v>
      </c>
      <c r="AH166" s="47">
        <f t="shared" si="173"/>
        <v>3.5458276333789334</v>
      </c>
      <c r="AI166" s="48"/>
      <c r="AJ166" s="48"/>
      <c r="AK166" s="225"/>
      <c r="AL166" s="70"/>
      <c r="AM166" s="50"/>
      <c r="AN166" s="51">
        <f t="shared" si="150"/>
        <v>27.407416224499357</v>
      </c>
      <c r="AO166" s="52">
        <f t="shared" si="151"/>
        <v>50.2007893135611</v>
      </c>
      <c r="AP166" s="52">
        <f t="shared" si="152"/>
        <v>76.13171173472044</v>
      </c>
      <c r="AQ166" s="52">
        <f t="shared" si="153"/>
        <v>100.58086716038497</v>
      </c>
      <c r="AR166" s="156">
        <f t="shared" si="154"/>
        <v>123.67173617351251</v>
      </c>
      <c r="AS166" s="53" t="str">
        <f t="shared" si="155"/>
        <v>N/A</v>
      </c>
      <c r="AT166" s="54">
        <f t="shared" si="158"/>
        <v>22.793373089061745</v>
      </c>
      <c r="AU166" s="52">
        <f t="shared" si="159"/>
        <v>25.930922421159337</v>
      </c>
      <c r="AV166" s="52">
        <f t="shared" si="160"/>
        <v>24.44915542566453</v>
      </c>
      <c r="AW166" s="52">
        <f t="shared" si="161"/>
        <v>23.090869013127545</v>
      </c>
      <c r="AX166" s="53" t="str">
        <f t="shared" si="162"/>
        <v>N/A</v>
      </c>
      <c r="AZ166" s="38">
        <v>153</v>
      </c>
    </row>
    <row r="167" spans="2:52" ht="12.75">
      <c r="B167" s="297" t="s">
        <v>318</v>
      </c>
      <c r="C167" s="8"/>
      <c r="D167" s="8">
        <v>5</v>
      </c>
      <c r="E167" s="8" t="s">
        <v>231</v>
      </c>
      <c r="F167" s="39" t="s">
        <v>297</v>
      </c>
      <c r="G167" s="39"/>
      <c r="H167" s="39"/>
      <c r="I167" s="39"/>
      <c r="J167" s="43">
        <v>64</v>
      </c>
      <c r="K167" s="43">
        <v>15</v>
      </c>
      <c r="L167" s="8"/>
      <c r="M167" s="44">
        <f t="shared" si="163"/>
        <v>4.266666666666667</v>
      </c>
      <c r="N167" s="45" t="str">
        <f t="shared" si="157"/>
        <v>N/A</v>
      </c>
      <c r="O167" s="46">
        <v>34</v>
      </c>
      <c r="P167" s="46">
        <v>9</v>
      </c>
      <c r="Q167" s="44">
        <f t="shared" si="164"/>
        <v>3.7777777777777777</v>
      </c>
      <c r="R167" s="47">
        <f t="shared" si="165"/>
        <v>16.118518518518517</v>
      </c>
      <c r="S167" s="46">
        <v>33</v>
      </c>
      <c r="T167" s="46">
        <v>16</v>
      </c>
      <c r="U167" s="44">
        <f t="shared" si="166"/>
        <v>2.0625</v>
      </c>
      <c r="V167" s="47">
        <f t="shared" si="167"/>
        <v>8.8</v>
      </c>
      <c r="W167" s="46">
        <v>34</v>
      </c>
      <c r="X167" s="46">
        <v>25</v>
      </c>
      <c r="Y167" s="44">
        <f t="shared" si="168"/>
        <v>1.36</v>
      </c>
      <c r="Z167" s="47">
        <f t="shared" si="169"/>
        <v>5.802666666666667</v>
      </c>
      <c r="AA167" s="46">
        <v>35</v>
      </c>
      <c r="AB167" s="46">
        <v>34</v>
      </c>
      <c r="AC167" s="44">
        <f t="shared" si="170"/>
        <v>1.0294117647058822</v>
      </c>
      <c r="AD167" s="47">
        <f t="shared" si="171"/>
        <v>4.3921568627450975</v>
      </c>
      <c r="AE167" s="46">
        <v>31</v>
      </c>
      <c r="AF167" s="46">
        <v>38</v>
      </c>
      <c r="AG167" s="44">
        <f t="shared" si="172"/>
        <v>0.8157894736842105</v>
      </c>
      <c r="AH167" s="47">
        <f t="shared" si="173"/>
        <v>3.4807017543859646</v>
      </c>
      <c r="AI167" s="48"/>
      <c r="AJ167" s="48"/>
      <c r="AK167" s="225"/>
      <c r="AL167" s="70"/>
      <c r="AM167" s="50"/>
      <c r="AN167" s="51">
        <f t="shared" si="150"/>
        <v>27.20589110520157</v>
      </c>
      <c r="AO167" s="52">
        <f t="shared" si="151"/>
        <v>49.831665862726105</v>
      </c>
      <c r="AP167" s="52">
        <f t="shared" si="152"/>
        <v>75.571919736671</v>
      </c>
      <c r="AQ167" s="52">
        <f t="shared" si="153"/>
        <v>99.84130196067623</v>
      </c>
      <c r="AR167" s="156">
        <f t="shared" si="154"/>
        <v>125.98570361261802</v>
      </c>
      <c r="AS167" s="53" t="str">
        <f t="shared" si="155"/>
        <v>N/A</v>
      </c>
      <c r="AT167" s="54">
        <f t="shared" si="158"/>
        <v>22.625774757524535</v>
      </c>
      <c r="AU167" s="52">
        <f t="shared" si="159"/>
        <v>25.7402538739449</v>
      </c>
      <c r="AV167" s="52">
        <f t="shared" si="160"/>
        <v>24.269382224005227</v>
      </c>
      <c r="AW167" s="52">
        <f t="shared" si="161"/>
        <v>26.14440165194179</v>
      </c>
      <c r="AX167" s="53" t="str">
        <f t="shared" si="162"/>
        <v>N/A</v>
      </c>
      <c r="AZ167" s="38">
        <v>154</v>
      </c>
    </row>
    <row r="168" spans="2:52" ht="12.75">
      <c r="B168" s="297" t="s">
        <v>292</v>
      </c>
      <c r="C168" s="8"/>
      <c r="D168" s="8">
        <v>5</v>
      </c>
      <c r="E168" s="8" t="s">
        <v>231</v>
      </c>
      <c r="F168" s="39" t="s">
        <v>286</v>
      </c>
      <c r="G168" s="39"/>
      <c r="H168" s="39"/>
      <c r="I168" s="39"/>
      <c r="J168" s="43">
        <v>62</v>
      </c>
      <c r="K168" s="43">
        <v>17</v>
      </c>
      <c r="L168" s="8"/>
      <c r="M168" s="44">
        <f t="shared" si="163"/>
        <v>3.6470588235294117</v>
      </c>
      <c r="N168" s="45" t="str">
        <f t="shared" si="157"/>
        <v>N/A</v>
      </c>
      <c r="O168" s="46">
        <v>34</v>
      </c>
      <c r="P168" s="46">
        <v>9</v>
      </c>
      <c r="Q168" s="44">
        <f t="shared" si="164"/>
        <v>3.7777777777777777</v>
      </c>
      <c r="R168" s="47">
        <f t="shared" si="165"/>
        <v>13.777777777777777</v>
      </c>
      <c r="S168" s="46">
        <v>33</v>
      </c>
      <c r="T168" s="46">
        <v>16</v>
      </c>
      <c r="U168" s="44">
        <f t="shared" si="166"/>
        <v>2.0625</v>
      </c>
      <c r="V168" s="47">
        <f t="shared" si="167"/>
        <v>7.522058823529411</v>
      </c>
      <c r="W168" s="46">
        <v>34</v>
      </c>
      <c r="X168" s="46">
        <v>26</v>
      </c>
      <c r="Y168" s="44">
        <f t="shared" si="168"/>
        <v>1.3076923076923077</v>
      </c>
      <c r="Z168" s="47">
        <f t="shared" si="169"/>
        <v>4.769230769230769</v>
      </c>
      <c r="AA168" s="46">
        <v>36</v>
      </c>
      <c r="AB168" s="46">
        <v>33</v>
      </c>
      <c r="AC168" s="44">
        <f t="shared" si="170"/>
        <v>1.0909090909090908</v>
      </c>
      <c r="AD168" s="47">
        <f t="shared" si="171"/>
        <v>3.9786096256684487</v>
      </c>
      <c r="AE168" s="46">
        <v>33</v>
      </c>
      <c r="AF168" s="46">
        <v>46</v>
      </c>
      <c r="AG168" s="44">
        <f t="shared" si="172"/>
        <v>0.717391304347826</v>
      </c>
      <c r="AH168" s="47">
        <f t="shared" si="173"/>
        <v>2.6163682864450126</v>
      </c>
      <c r="AI168" s="48"/>
      <c r="AJ168" s="48"/>
      <c r="AK168" s="225"/>
      <c r="AL168" s="70"/>
      <c r="AM168" s="50"/>
      <c r="AN168" s="51">
        <f t="shared" si="150"/>
        <v>31.82796722845087</v>
      </c>
      <c r="AO168" s="52">
        <f t="shared" si="151"/>
        <v>58.297690815748396</v>
      </c>
      <c r="AP168" s="52">
        <f t="shared" si="152"/>
        <v>91.94746088219141</v>
      </c>
      <c r="AQ168" s="52">
        <f t="shared" si="153"/>
        <v>110.2190716985243</v>
      </c>
      <c r="AR168" s="156">
        <f t="shared" si="154"/>
        <v>167.60586109527665</v>
      </c>
      <c r="AS168" s="53" t="str">
        <f t="shared" si="155"/>
        <v>N/A</v>
      </c>
      <c r="AT168" s="54">
        <f t="shared" si="158"/>
        <v>26.469723587297526</v>
      </c>
      <c r="AU168" s="52">
        <f t="shared" si="159"/>
        <v>33.64977006644301</v>
      </c>
      <c r="AV168" s="52">
        <f t="shared" si="160"/>
        <v>18.271610816332895</v>
      </c>
      <c r="AW168" s="52">
        <f t="shared" si="161"/>
        <v>57.38678939675235</v>
      </c>
      <c r="AX168" s="53" t="str">
        <f t="shared" si="162"/>
        <v>N/A</v>
      </c>
      <c r="AZ168" s="38">
        <v>155</v>
      </c>
    </row>
    <row r="169" spans="2:52" ht="12.75">
      <c r="B169" s="297" t="s">
        <v>321</v>
      </c>
      <c r="C169" s="8"/>
      <c r="D169" s="8">
        <v>5</v>
      </c>
      <c r="E169" s="8" t="s">
        <v>231</v>
      </c>
      <c r="F169" s="39" t="s">
        <v>297</v>
      </c>
      <c r="G169" s="39"/>
      <c r="H169" s="39"/>
      <c r="I169" s="39"/>
      <c r="J169" s="43">
        <v>72</v>
      </c>
      <c r="K169" s="43">
        <v>17</v>
      </c>
      <c r="L169" s="8"/>
      <c r="M169" s="44">
        <f t="shared" si="163"/>
        <v>4.235294117647059</v>
      </c>
      <c r="N169" s="45" t="str">
        <f t="shared" si="157"/>
        <v>N/A</v>
      </c>
      <c r="O169" s="46">
        <v>34</v>
      </c>
      <c r="P169" s="46">
        <v>9</v>
      </c>
      <c r="Q169" s="44">
        <f t="shared" si="164"/>
        <v>3.7777777777777777</v>
      </c>
      <c r="R169" s="47">
        <f t="shared" si="165"/>
        <v>16</v>
      </c>
      <c r="S169" s="46">
        <v>33</v>
      </c>
      <c r="T169" s="46">
        <v>16</v>
      </c>
      <c r="U169" s="44">
        <f t="shared" si="166"/>
        <v>2.0625</v>
      </c>
      <c r="V169" s="47">
        <f t="shared" si="167"/>
        <v>8.73529411764706</v>
      </c>
      <c r="W169" s="46">
        <v>34</v>
      </c>
      <c r="X169" s="46">
        <v>25</v>
      </c>
      <c r="Y169" s="44">
        <f t="shared" si="168"/>
        <v>1.36</v>
      </c>
      <c r="Z169" s="47">
        <f t="shared" si="169"/>
        <v>5.760000000000001</v>
      </c>
      <c r="AA169" s="46">
        <v>35</v>
      </c>
      <c r="AB169" s="46">
        <v>34</v>
      </c>
      <c r="AC169" s="44">
        <f t="shared" si="170"/>
        <v>1.0294117647058822</v>
      </c>
      <c r="AD169" s="47">
        <f t="shared" si="171"/>
        <v>4.359861591695501</v>
      </c>
      <c r="AE169" s="46">
        <v>36</v>
      </c>
      <c r="AF169" s="46">
        <v>43</v>
      </c>
      <c r="AG169" s="44">
        <f t="shared" si="172"/>
        <v>0.8372093023255814</v>
      </c>
      <c r="AH169" s="47">
        <f t="shared" si="173"/>
        <v>3.5458276333789334</v>
      </c>
      <c r="AI169" s="48"/>
      <c r="AJ169" s="48"/>
      <c r="AK169" s="225"/>
      <c r="AL169" s="70"/>
      <c r="AM169" s="50"/>
      <c r="AN169" s="51">
        <f t="shared" si="150"/>
        <v>27.407416224499357</v>
      </c>
      <c r="AO169" s="52">
        <f t="shared" si="151"/>
        <v>50.2007893135611</v>
      </c>
      <c r="AP169" s="52">
        <f t="shared" si="152"/>
        <v>76.13171173472044</v>
      </c>
      <c r="AQ169" s="52">
        <f t="shared" si="153"/>
        <v>100.58086716038497</v>
      </c>
      <c r="AR169" s="156">
        <f t="shared" si="154"/>
        <v>123.67173617351251</v>
      </c>
      <c r="AS169" s="53" t="str">
        <f t="shared" si="155"/>
        <v>N/A</v>
      </c>
      <c r="AT169" s="54">
        <f t="shared" si="158"/>
        <v>22.793373089061745</v>
      </c>
      <c r="AU169" s="52">
        <f t="shared" si="159"/>
        <v>25.930922421159337</v>
      </c>
      <c r="AV169" s="52">
        <f t="shared" si="160"/>
        <v>24.44915542566453</v>
      </c>
      <c r="AW169" s="52">
        <f t="shared" si="161"/>
        <v>23.090869013127545</v>
      </c>
      <c r="AX169" s="53" t="str">
        <f t="shared" si="162"/>
        <v>N/A</v>
      </c>
      <c r="AZ169" s="38">
        <v>156</v>
      </c>
    </row>
    <row r="170" spans="2:52" ht="12.75">
      <c r="B170" s="297" t="s">
        <v>293</v>
      </c>
      <c r="C170" s="8"/>
      <c r="D170" s="8">
        <v>5</v>
      </c>
      <c r="E170" s="8" t="s">
        <v>231</v>
      </c>
      <c r="F170" s="39" t="s">
        <v>286</v>
      </c>
      <c r="G170" s="39"/>
      <c r="H170" s="39"/>
      <c r="I170" s="39"/>
      <c r="J170" s="43">
        <v>64</v>
      </c>
      <c r="K170" s="43">
        <v>15</v>
      </c>
      <c r="L170" s="8"/>
      <c r="M170" s="44">
        <f t="shared" si="163"/>
        <v>4.266666666666667</v>
      </c>
      <c r="N170" s="45" t="str">
        <f t="shared" si="157"/>
        <v>N/A</v>
      </c>
      <c r="O170" s="46">
        <v>34</v>
      </c>
      <c r="P170" s="46">
        <v>9</v>
      </c>
      <c r="Q170" s="44">
        <f t="shared" si="164"/>
        <v>3.7777777777777777</v>
      </c>
      <c r="R170" s="47">
        <f t="shared" si="165"/>
        <v>16.118518518518517</v>
      </c>
      <c r="S170" s="46">
        <v>33</v>
      </c>
      <c r="T170" s="46">
        <v>16</v>
      </c>
      <c r="U170" s="44">
        <f t="shared" si="166"/>
        <v>2.0625</v>
      </c>
      <c r="V170" s="47">
        <f t="shared" si="167"/>
        <v>8.8</v>
      </c>
      <c r="W170" s="46">
        <v>34</v>
      </c>
      <c r="X170" s="46">
        <v>25</v>
      </c>
      <c r="Y170" s="44">
        <f t="shared" si="168"/>
        <v>1.36</v>
      </c>
      <c r="Z170" s="47">
        <f t="shared" si="169"/>
        <v>5.802666666666667</v>
      </c>
      <c r="AA170" s="46">
        <v>35</v>
      </c>
      <c r="AB170" s="46">
        <v>34</v>
      </c>
      <c r="AC170" s="44">
        <f t="shared" si="170"/>
        <v>1.0294117647058822</v>
      </c>
      <c r="AD170" s="47">
        <f t="shared" si="171"/>
        <v>4.3921568627450975</v>
      </c>
      <c r="AE170" s="46">
        <v>31</v>
      </c>
      <c r="AF170" s="46">
        <v>38</v>
      </c>
      <c r="AG170" s="44">
        <f t="shared" si="172"/>
        <v>0.8157894736842105</v>
      </c>
      <c r="AH170" s="47">
        <f t="shared" si="173"/>
        <v>3.4807017543859646</v>
      </c>
      <c r="AI170" s="48"/>
      <c r="AJ170" s="48"/>
      <c r="AK170" s="225"/>
      <c r="AL170" s="70"/>
      <c r="AM170" s="50"/>
      <c r="AN170" s="51">
        <f t="shared" si="150"/>
        <v>27.20589110520157</v>
      </c>
      <c r="AO170" s="52">
        <f t="shared" si="151"/>
        <v>49.831665862726105</v>
      </c>
      <c r="AP170" s="52">
        <f t="shared" si="152"/>
        <v>75.571919736671</v>
      </c>
      <c r="AQ170" s="52">
        <f t="shared" si="153"/>
        <v>99.84130196067623</v>
      </c>
      <c r="AR170" s="156">
        <f t="shared" si="154"/>
        <v>125.98570361261802</v>
      </c>
      <c r="AS170" s="53" t="str">
        <f t="shared" si="155"/>
        <v>N/A</v>
      </c>
      <c r="AT170" s="54">
        <f t="shared" si="158"/>
        <v>22.625774757524535</v>
      </c>
      <c r="AU170" s="52">
        <f t="shared" si="159"/>
        <v>25.7402538739449</v>
      </c>
      <c r="AV170" s="52">
        <f t="shared" si="160"/>
        <v>24.269382224005227</v>
      </c>
      <c r="AW170" s="52">
        <f t="shared" si="161"/>
        <v>26.14440165194179</v>
      </c>
      <c r="AX170" s="53" t="str">
        <f t="shared" si="162"/>
        <v>N/A</v>
      </c>
      <c r="AZ170" s="38">
        <v>157</v>
      </c>
    </row>
    <row r="171" spans="2:52" ht="13.5" thickBot="1">
      <c r="B171" s="198"/>
      <c r="C171" s="19"/>
      <c r="D171" s="19"/>
      <c r="E171" s="132"/>
      <c r="F171" s="132"/>
      <c r="G171" s="132"/>
      <c r="H171" s="132"/>
      <c r="I171" s="132"/>
      <c r="J171" s="193"/>
      <c r="K171" s="193"/>
      <c r="L171" s="19"/>
      <c r="M171" s="199"/>
      <c r="N171" s="199"/>
      <c r="O171" s="194"/>
      <c r="P171" s="194"/>
      <c r="Q171" s="199"/>
      <c r="R171" s="199"/>
      <c r="S171" s="194"/>
      <c r="T171" s="194"/>
      <c r="U171" s="199"/>
      <c r="V171" s="199"/>
      <c r="W171" s="194"/>
      <c r="X171" s="194"/>
      <c r="Y171" s="199"/>
      <c r="Z171" s="199"/>
      <c r="AA171" s="194"/>
      <c r="AB171" s="194"/>
      <c r="AC171" s="199"/>
      <c r="AD171" s="199"/>
      <c r="AE171" s="194"/>
      <c r="AF171" s="194"/>
      <c r="AG171" s="199"/>
      <c r="AH171" s="195"/>
      <c r="AI171" s="195"/>
      <c r="AJ171" s="195"/>
      <c r="AK171" s="334"/>
      <c r="AL171" s="196"/>
      <c r="AM171" s="50"/>
      <c r="AN171" s="101"/>
      <c r="AO171" s="102"/>
      <c r="AP171" s="102"/>
      <c r="AQ171" s="102"/>
      <c r="AR171" s="102"/>
      <c r="AS171" s="103"/>
      <c r="AT171" s="101"/>
      <c r="AU171" s="102"/>
      <c r="AV171" s="102"/>
      <c r="AW171" s="102"/>
      <c r="AX171" s="103"/>
      <c r="AZ171" s="38">
        <v>158</v>
      </c>
    </row>
    <row r="172" spans="2:52" ht="12.75">
      <c r="B172" s="72"/>
      <c r="C172" s="14"/>
      <c r="D172" s="14"/>
      <c r="E172" s="72"/>
      <c r="F172" s="72"/>
      <c r="G172" s="72"/>
      <c r="H172" s="72"/>
      <c r="I172" s="72"/>
      <c r="J172" s="74"/>
      <c r="K172" s="74"/>
      <c r="L172" s="14"/>
      <c r="M172" s="200"/>
      <c r="N172" s="200"/>
      <c r="O172" s="201"/>
      <c r="P172" s="201"/>
      <c r="Q172" s="200"/>
      <c r="R172" s="200"/>
      <c r="S172" s="201"/>
      <c r="T172" s="201"/>
      <c r="U172" s="200"/>
      <c r="V172" s="200"/>
      <c r="W172" s="201"/>
      <c r="X172" s="201"/>
      <c r="Y172" s="200"/>
      <c r="Z172" s="200"/>
      <c r="AA172" s="201"/>
      <c r="AB172" s="201"/>
      <c r="AC172" s="200"/>
      <c r="AD172" s="200"/>
      <c r="AE172" s="201"/>
      <c r="AF172" s="201"/>
      <c r="AG172" s="200"/>
      <c r="AH172" s="50"/>
      <c r="AI172" s="50"/>
      <c r="AJ172" s="50"/>
      <c r="AK172" s="180"/>
      <c r="AL172" s="200"/>
      <c r="AM172" s="50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Z172" s="38">
        <v>159</v>
      </c>
    </row>
    <row r="173" spans="2:52" ht="13.5" thickBot="1">
      <c r="B173" s="108" t="s">
        <v>133</v>
      </c>
      <c r="C173" s="13"/>
      <c r="D173" s="13"/>
      <c r="E173" s="108"/>
      <c r="AH173" s="50"/>
      <c r="AI173" s="50"/>
      <c r="AJ173" s="50"/>
      <c r="AK173" s="180"/>
      <c r="AM173" s="50"/>
      <c r="AN173" s="255"/>
      <c r="AO173" s="255"/>
      <c r="AP173" s="255"/>
      <c r="AQ173" s="255"/>
      <c r="AR173" s="255"/>
      <c r="AS173" s="255"/>
      <c r="AZ173" s="38">
        <v>160</v>
      </c>
    </row>
    <row r="174" spans="2:52" ht="12.75">
      <c r="B174" s="284" t="s">
        <v>147</v>
      </c>
      <c r="C174" s="20"/>
      <c r="D174" s="20">
        <v>5</v>
      </c>
      <c r="E174" s="202"/>
      <c r="F174" s="110" t="s">
        <v>303</v>
      </c>
      <c r="G174" s="109"/>
      <c r="H174" s="109"/>
      <c r="I174" s="109"/>
      <c r="J174" s="203">
        <v>72</v>
      </c>
      <c r="K174" s="203">
        <v>17</v>
      </c>
      <c r="L174" s="18"/>
      <c r="M174" s="112">
        <f aca="true" t="shared" si="174" ref="M174:M191">J174/K174</f>
        <v>4.235294117647059</v>
      </c>
      <c r="N174" s="337" t="str">
        <f>IF($L174&lt;&gt;0,($J174/$L174),"N/A")</f>
        <v>N/A</v>
      </c>
      <c r="O174" s="181">
        <v>33</v>
      </c>
      <c r="P174" s="181">
        <v>10</v>
      </c>
      <c r="Q174" s="112">
        <f>O174/P174</f>
        <v>3.3</v>
      </c>
      <c r="R174" s="204">
        <f aca="true" t="shared" si="175" ref="R174:R179">Q174*M174</f>
        <v>13.976470588235294</v>
      </c>
      <c r="S174" s="181">
        <v>35</v>
      </c>
      <c r="T174" s="181">
        <v>18</v>
      </c>
      <c r="U174" s="112">
        <f>S174/T174</f>
        <v>1.9444444444444444</v>
      </c>
      <c r="V174" s="204">
        <f aca="true" t="shared" si="176" ref="V174:V179">U174*M174</f>
        <v>8.235294117647058</v>
      </c>
      <c r="W174" s="181">
        <v>34</v>
      </c>
      <c r="X174" s="181">
        <v>26</v>
      </c>
      <c r="Y174" s="112">
        <f>W174/X174</f>
        <v>1.3076923076923077</v>
      </c>
      <c r="Z174" s="204">
        <f aca="true" t="shared" si="177" ref="Z174:Z179">Y174*M174</f>
        <v>5.538461538461538</v>
      </c>
      <c r="AA174" s="181">
        <v>35</v>
      </c>
      <c r="AB174" s="181">
        <v>34</v>
      </c>
      <c r="AC174" s="112">
        <f>AA174/AB174</f>
        <v>1.0294117647058822</v>
      </c>
      <c r="AD174" s="204">
        <f aca="true" t="shared" si="178" ref="AD174:AD179">AC174*M174</f>
        <v>4.359861591695501</v>
      </c>
      <c r="AE174" s="181">
        <v>36</v>
      </c>
      <c r="AF174" s="181">
        <v>43</v>
      </c>
      <c r="AG174" s="112">
        <f>AE174/AF174</f>
        <v>0.8372093023255814</v>
      </c>
      <c r="AH174" s="204">
        <f aca="true" t="shared" si="179" ref="AH174:AH179">AG174*M174</f>
        <v>3.5458276333789334</v>
      </c>
      <c r="AI174" s="183"/>
      <c r="AJ174" s="183"/>
      <c r="AK174" s="332"/>
      <c r="AL174" s="184"/>
      <c r="AM174" s="50"/>
      <c r="AN174" s="251">
        <f aca="true" t="shared" si="180" ref="AN174:AN179">($AO$4/(Q174*$M174))*$AW$4/(12*5280)*60</f>
        <v>31.3754933209757</v>
      </c>
      <c r="AO174" s="252">
        <f aca="true" t="shared" si="181" ref="AO174:AO179">($AO$4/(U174*$M174))*$AW$4/(12*5280)*60</f>
        <v>53.24869437902733</v>
      </c>
      <c r="AP174" s="252">
        <f aca="true" t="shared" si="182" ref="AP174:AP179">($AO$4/(Y174*$M174))*$AW$4/(12*5280)*60</f>
        <v>79.17698020410926</v>
      </c>
      <c r="AQ174" s="252">
        <f aca="true" t="shared" si="183" ref="AQ174:AQ179">($AO$4/(AC174*$M174))*$AW$4/(12*5280)*60</f>
        <v>100.58086716038497</v>
      </c>
      <c r="AR174" s="253">
        <f aca="true" t="shared" si="184" ref="AR174:AR191">IF(AG174&lt;&gt;0,($AO$4/(AG174*$M174))*$AW$4/(12*5280)*60,"N/A")</f>
        <v>123.67173617351251</v>
      </c>
      <c r="AS174" s="254" t="str">
        <f aca="true" t="shared" si="185" ref="AS174:AS191">IF(AK174&lt;&gt;0,($AO$4/(AK174*$M174))*$AW$4/(12*5280)*60,"N/A")</f>
        <v>N/A</v>
      </c>
      <c r="AT174" s="236">
        <f aca="true" t="shared" si="186" ref="AT174:AV175">AO174-AN174</f>
        <v>21.873201058051627</v>
      </c>
      <c r="AU174" s="233">
        <f t="shared" si="186"/>
        <v>25.92828582508193</v>
      </c>
      <c r="AV174" s="233">
        <f t="shared" si="186"/>
        <v>21.403886956275713</v>
      </c>
      <c r="AW174" s="233">
        <f>IF(AR174&lt;&gt;"N/A",AR174-AQ174,"N/A")</f>
        <v>23.090869013127545</v>
      </c>
      <c r="AX174" s="235" t="str">
        <f>IF(AS174&lt;&gt;"N/A",AS174-AR174,"N/A")</f>
        <v>N/A</v>
      </c>
      <c r="AZ174" s="38">
        <v>161</v>
      </c>
    </row>
    <row r="175" spans="2:52" ht="12.75">
      <c r="B175" s="301" t="s">
        <v>305</v>
      </c>
      <c r="C175" s="42"/>
      <c r="D175" s="42">
        <v>5</v>
      </c>
      <c r="E175" s="205"/>
      <c r="F175" s="40" t="s">
        <v>297</v>
      </c>
      <c r="G175" s="39"/>
      <c r="H175" s="39"/>
      <c r="I175" s="39"/>
      <c r="J175" s="43">
        <v>61</v>
      </c>
      <c r="K175" s="43">
        <v>18</v>
      </c>
      <c r="L175" s="8"/>
      <c r="M175" s="44">
        <f t="shared" si="174"/>
        <v>3.388888888888889</v>
      </c>
      <c r="N175" s="45" t="str">
        <f>IF($L175&lt;&gt;0,($J175/$L175),"N/A")</f>
        <v>N/A</v>
      </c>
      <c r="O175" s="46">
        <v>34</v>
      </c>
      <c r="P175" s="46">
        <v>9</v>
      </c>
      <c r="Q175" s="44">
        <f>O175/P175</f>
        <v>3.7777777777777777</v>
      </c>
      <c r="R175" s="47">
        <f t="shared" si="175"/>
        <v>12.802469135802468</v>
      </c>
      <c r="S175" s="46">
        <v>33</v>
      </c>
      <c r="T175" s="46">
        <v>16</v>
      </c>
      <c r="U175" s="44">
        <f>S175/T175</f>
        <v>2.0625</v>
      </c>
      <c r="V175" s="47">
        <f t="shared" si="176"/>
        <v>6.989583333333333</v>
      </c>
      <c r="W175" s="46">
        <v>31</v>
      </c>
      <c r="X175" s="46">
        <v>23</v>
      </c>
      <c r="Y175" s="44">
        <f>W175/X175</f>
        <v>1.3478260869565217</v>
      </c>
      <c r="Z175" s="47">
        <f t="shared" si="177"/>
        <v>4.567632850241546</v>
      </c>
      <c r="AA175" s="46">
        <v>29</v>
      </c>
      <c r="AB175" s="46">
        <v>30</v>
      </c>
      <c r="AC175" s="44">
        <f>AA175/AB175</f>
        <v>0.9666666666666667</v>
      </c>
      <c r="AD175" s="47">
        <f t="shared" si="178"/>
        <v>3.2759259259259257</v>
      </c>
      <c r="AE175" s="46">
        <v>30</v>
      </c>
      <c r="AF175" s="46">
        <v>39</v>
      </c>
      <c r="AG175" s="44">
        <f>AE175/AF175</f>
        <v>0.7692307692307693</v>
      </c>
      <c r="AH175" s="47">
        <f t="shared" si="179"/>
        <v>2.606837606837607</v>
      </c>
      <c r="AI175" s="48"/>
      <c r="AJ175" s="48"/>
      <c r="AK175" s="225"/>
      <c r="AL175" s="70"/>
      <c r="AM175" s="50"/>
      <c r="AN175" s="51">
        <f t="shared" si="180"/>
        <v>34.25266289966362</v>
      </c>
      <c r="AO175" s="52">
        <f t="shared" si="181"/>
        <v>62.7388842337273</v>
      </c>
      <c r="AP175" s="52">
        <f t="shared" si="182"/>
        <v>96.00567163991737</v>
      </c>
      <c r="AQ175" s="52">
        <f t="shared" si="183"/>
        <v>133.8609814469613</v>
      </c>
      <c r="AR175" s="156">
        <f t="shared" si="184"/>
        <v>168.2186333516813</v>
      </c>
      <c r="AS175" s="53" t="str">
        <f t="shared" si="185"/>
        <v>N/A</v>
      </c>
      <c r="AT175" s="54">
        <f t="shared" si="186"/>
        <v>28.48622133406368</v>
      </c>
      <c r="AU175" s="52">
        <f t="shared" si="186"/>
        <v>33.26678740619007</v>
      </c>
      <c r="AV175" s="52">
        <f t="shared" si="186"/>
        <v>37.85530980704392</v>
      </c>
      <c r="AW175" s="52">
        <f>IF(AR175&lt;&gt;"N/A",AR175-AQ175,"N/A")</f>
        <v>34.35765190472</v>
      </c>
      <c r="AX175" s="53" t="str">
        <f>IF(AS175&lt;&gt;"N/A",AS175-AR175,"N/A")</f>
        <v>N/A</v>
      </c>
      <c r="AZ175" s="38">
        <v>162</v>
      </c>
    </row>
    <row r="176" spans="2:52" ht="12.75">
      <c r="B176" s="301" t="s">
        <v>348</v>
      </c>
      <c r="C176" s="42"/>
      <c r="D176" s="42">
        <v>5</v>
      </c>
      <c r="E176" s="205"/>
      <c r="F176" s="40" t="s">
        <v>333</v>
      </c>
      <c r="G176" s="39"/>
      <c r="H176" s="39"/>
      <c r="I176" s="39"/>
      <c r="J176" s="43">
        <v>60</v>
      </c>
      <c r="K176" s="43">
        <v>19</v>
      </c>
      <c r="L176" s="8"/>
      <c r="M176" s="44">
        <f t="shared" si="174"/>
        <v>3.1578947368421053</v>
      </c>
      <c r="N176" s="45" t="str">
        <f aca="true" t="shared" si="187" ref="N176:N229">IF($L176&lt;&gt;0,($J176/$L176),"N/A")</f>
        <v>N/A</v>
      </c>
      <c r="O176" s="46">
        <v>34</v>
      </c>
      <c r="P176" s="46">
        <v>9</v>
      </c>
      <c r="Q176" s="44">
        <f>O176/P176</f>
        <v>3.7777777777777777</v>
      </c>
      <c r="R176" s="47">
        <f t="shared" si="175"/>
        <v>11.929824561403509</v>
      </c>
      <c r="S176" s="46">
        <v>36</v>
      </c>
      <c r="T176" s="46">
        <v>17</v>
      </c>
      <c r="U176" s="44">
        <f>S176/T176</f>
        <v>2.1176470588235294</v>
      </c>
      <c r="V176" s="47">
        <f t="shared" si="176"/>
        <v>6.687306501547988</v>
      </c>
      <c r="W176" s="46">
        <v>34</v>
      </c>
      <c r="X176" s="46">
        <v>25</v>
      </c>
      <c r="Y176" s="44">
        <f>W176/X176</f>
        <v>1.36</v>
      </c>
      <c r="Z176" s="47">
        <f t="shared" si="177"/>
        <v>4.294736842105263</v>
      </c>
      <c r="AA176" s="46">
        <v>34</v>
      </c>
      <c r="AB176" s="46">
        <v>35</v>
      </c>
      <c r="AC176" s="44">
        <f>AA176/AB176</f>
        <v>0.9714285714285714</v>
      </c>
      <c r="AD176" s="47">
        <f t="shared" si="178"/>
        <v>3.0676691729323307</v>
      </c>
      <c r="AE176" s="46">
        <v>34</v>
      </c>
      <c r="AF176" s="46">
        <v>45</v>
      </c>
      <c r="AG176" s="44">
        <f>AE176/AF176</f>
        <v>0.7555555555555555</v>
      </c>
      <c r="AH176" s="47">
        <f t="shared" si="179"/>
        <v>2.3859649122807016</v>
      </c>
      <c r="AI176" s="48"/>
      <c r="AJ176" s="48"/>
      <c r="AK176" s="225"/>
      <c r="AL176" s="70"/>
      <c r="AM176" s="50"/>
      <c r="AN176" s="51">
        <f t="shared" si="180"/>
        <v>36.758181759916795</v>
      </c>
      <c r="AO176" s="52">
        <f t="shared" si="181"/>
        <v>65.5747810408392</v>
      </c>
      <c r="AP176" s="52">
        <f t="shared" si="182"/>
        <v>102.1060604442133</v>
      </c>
      <c r="AQ176" s="52">
        <f t="shared" si="183"/>
        <v>142.94848462189864</v>
      </c>
      <c r="AR176" s="156">
        <f t="shared" si="184"/>
        <v>183.79090879958395</v>
      </c>
      <c r="AS176" s="53" t="str">
        <f t="shared" si="185"/>
        <v>N/A</v>
      </c>
      <c r="AT176" s="54">
        <f aca="true" t="shared" si="188" ref="AT176:AT228">AO176-AN176</f>
        <v>28.816599280922404</v>
      </c>
      <c r="AU176" s="52">
        <f aca="true" t="shared" si="189" ref="AU176:AU228">AP176-AO176</f>
        <v>36.5312794033741</v>
      </c>
      <c r="AV176" s="52">
        <f aca="true" t="shared" si="190" ref="AV176:AV228">AQ176-AP176</f>
        <v>40.842424177685345</v>
      </c>
      <c r="AW176" s="52">
        <f aca="true" t="shared" si="191" ref="AW176:AW228">IF(AR176&lt;&gt;"N/A",AR176-AQ176,"N/A")</f>
        <v>40.8424241776853</v>
      </c>
      <c r="AX176" s="53" t="str">
        <f aca="true" t="shared" si="192" ref="AX176:AX229">IF(AS176&lt;&gt;"N/A",AS176-AR176,"N/A")</f>
        <v>N/A</v>
      </c>
      <c r="AZ176" s="38">
        <v>163</v>
      </c>
    </row>
    <row r="177" spans="2:52" ht="12.75">
      <c r="B177" s="297" t="s">
        <v>88</v>
      </c>
      <c r="C177" s="8"/>
      <c r="D177" s="8">
        <v>5</v>
      </c>
      <c r="E177" s="39"/>
      <c r="F177" s="40" t="s">
        <v>149</v>
      </c>
      <c r="G177" s="39"/>
      <c r="H177" s="39"/>
      <c r="I177" s="39"/>
      <c r="J177" s="43">
        <v>61</v>
      </c>
      <c r="K177" s="43">
        <v>18</v>
      </c>
      <c r="L177" s="8"/>
      <c r="M177" s="44">
        <f t="shared" si="174"/>
        <v>3.388888888888889</v>
      </c>
      <c r="N177" s="45" t="str">
        <f t="shared" si="187"/>
        <v>N/A</v>
      </c>
      <c r="O177" s="46">
        <v>34</v>
      </c>
      <c r="P177" s="46">
        <v>9</v>
      </c>
      <c r="Q177" s="44">
        <f>O177/P177</f>
        <v>3.7777777777777777</v>
      </c>
      <c r="R177" s="47">
        <f t="shared" si="175"/>
        <v>12.802469135802468</v>
      </c>
      <c r="S177" s="46">
        <v>36</v>
      </c>
      <c r="T177" s="46">
        <v>17</v>
      </c>
      <c r="U177" s="44">
        <f>S177/T177</f>
        <v>2.1176470588235294</v>
      </c>
      <c r="V177" s="47">
        <f t="shared" si="176"/>
        <v>7.176470588235294</v>
      </c>
      <c r="W177" s="46">
        <v>34</v>
      </c>
      <c r="X177" s="46">
        <v>25</v>
      </c>
      <c r="Y177" s="44">
        <f>W177/X177</f>
        <v>1.36</v>
      </c>
      <c r="Z177" s="47">
        <f t="shared" si="177"/>
        <v>4.608888888888889</v>
      </c>
      <c r="AA177" s="46">
        <v>34</v>
      </c>
      <c r="AB177" s="46">
        <v>35</v>
      </c>
      <c r="AC177" s="44">
        <f>AA177/AB177</f>
        <v>0.9714285714285714</v>
      </c>
      <c r="AD177" s="47">
        <f t="shared" si="178"/>
        <v>3.292063492063492</v>
      </c>
      <c r="AE177" s="46">
        <v>34</v>
      </c>
      <c r="AF177" s="46">
        <v>45</v>
      </c>
      <c r="AG177" s="44">
        <f>AE177/AF177</f>
        <v>0.7555555555555555</v>
      </c>
      <c r="AH177" s="47">
        <f t="shared" si="179"/>
        <v>2.5604938271604936</v>
      </c>
      <c r="AI177" s="48"/>
      <c r="AJ177" s="48"/>
      <c r="AK177" s="225"/>
      <c r="AL177" s="70"/>
      <c r="AM177" s="50"/>
      <c r="AN177" s="51">
        <f t="shared" si="180"/>
        <v>34.25266289966362</v>
      </c>
      <c r="AO177" s="52">
        <f t="shared" si="181"/>
        <v>61.10505912347398</v>
      </c>
      <c r="AP177" s="52">
        <f t="shared" si="182"/>
        <v>95.14628583239893</v>
      </c>
      <c r="AQ177" s="52">
        <f t="shared" si="183"/>
        <v>133.20480016535848</v>
      </c>
      <c r="AR177" s="156">
        <f t="shared" si="184"/>
        <v>171.26331449831807</v>
      </c>
      <c r="AS177" s="53" t="str">
        <f t="shared" si="185"/>
        <v>N/A</v>
      </c>
      <c r="AT177" s="54">
        <f t="shared" si="188"/>
        <v>26.85239622381036</v>
      </c>
      <c r="AU177" s="52">
        <f t="shared" si="189"/>
        <v>34.04122670892495</v>
      </c>
      <c r="AV177" s="52">
        <f t="shared" si="190"/>
        <v>38.05851433295955</v>
      </c>
      <c r="AW177" s="52">
        <f t="shared" si="191"/>
        <v>38.05851433295959</v>
      </c>
      <c r="AX177" s="53" t="str">
        <f t="shared" si="192"/>
        <v>N/A</v>
      </c>
      <c r="AZ177" s="38">
        <v>164</v>
      </c>
    </row>
    <row r="178" spans="2:52" ht="12.75">
      <c r="B178" s="301" t="s">
        <v>304</v>
      </c>
      <c r="C178" s="42"/>
      <c r="D178" s="42">
        <v>5</v>
      </c>
      <c r="E178" s="205"/>
      <c r="F178" s="40" t="s">
        <v>297</v>
      </c>
      <c r="G178" s="39"/>
      <c r="H178" s="39"/>
      <c r="I178" s="39"/>
      <c r="J178" s="43">
        <v>72</v>
      </c>
      <c r="K178" s="43">
        <v>17</v>
      </c>
      <c r="L178" s="8"/>
      <c r="M178" s="44">
        <f t="shared" si="174"/>
        <v>4.235294117647059</v>
      </c>
      <c r="N178" s="45" t="str">
        <f t="shared" si="187"/>
        <v>N/A</v>
      </c>
      <c r="O178" s="46">
        <v>33</v>
      </c>
      <c r="P178" s="46">
        <v>10</v>
      </c>
      <c r="Q178" s="44">
        <f>O178/P178</f>
        <v>3.3</v>
      </c>
      <c r="R178" s="47">
        <f t="shared" si="175"/>
        <v>13.976470588235294</v>
      </c>
      <c r="S178" s="46">
        <v>35</v>
      </c>
      <c r="T178" s="46">
        <v>18</v>
      </c>
      <c r="U178" s="44">
        <f>S178/T178</f>
        <v>1.9444444444444444</v>
      </c>
      <c r="V178" s="47">
        <f t="shared" si="176"/>
        <v>8.235294117647058</v>
      </c>
      <c r="W178" s="46">
        <v>34</v>
      </c>
      <c r="X178" s="46">
        <v>26</v>
      </c>
      <c r="Y178" s="44">
        <f>W178/X178</f>
        <v>1.3076923076923077</v>
      </c>
      <c r="Z178" s="47">
        <f t="shared" si="177"/>
        <v>5.538461538461538</v>
      </c>
      <c r="AA178" s="46">
        <v>35</v>
      </c>
      <c r="AB178" s="46">
        <v>34</v>
      </c>
      <c r="AC178" s="44">
        <f>AA178/AB178</f>
        <v>1.0294117647058822</v>
      </c>
      <c r="AD178" s="47">
        <f t="shared" si="178"/>
        <v>4.359861591695501</v>
      </c>
      <c r="AE178" s="46">
        <v>36</v>
      </c>
      <c r="AF178" s="46">
        <v>43</v>
      </c>
      <c r="AG178" s="44">
        <f>AE178/AF178</f>
        <v>0.8372093023255814</v>
      </c>
      <c r="AH178" s="47">
        <f t="shared" si="179"/>
        <v>3.5458276333789334</v>
      </c>
      <c r="AI178" s="48"/>
      <c r="AJ178" s="48"/>
      <c r="AK178" s="225"/>
      <c r="AL178" s="70"/>
      <c r="AM178" s="50"/>
      <c r="AN178" s="51">
        <f t="shared" si="180"/>
        <v>31.3754933209757</v>
      </c>
      <c r="AO178" s="52">
        <f t="shared" si="181"/>
        <v>53.24869437902733</v>
      </c>
      <c r="AP178" s="52">
        <f t="shared" si="182"/>
        <v>79.17698020410926</v>
      </c>
      <c r="AQ178" s="52">
        <f t="shared" si="183"/>
        <v>100.58086716038497</v>
      </c>
      <c r="AR178" s="156">
        <f t="shared" si="184"/>
        <v>123.67173617351251</v>
      </c>
      <c r="AS178" s="53" t="str">
        <f t="shared" si="185"/>
        <v>N/A</v>
      </c>
      <c r="AT178" s="54">
        <f t="shared" si="188"/>
        <v>21.873201058051627</v>
      </c>
      <c r="AU178" s="52">
        <f t="shared" si="189"/>
        <v>25.92828582508193</v>
      </c>
      <c r="AV178" s="52">
        <f t="shared" si="190"/>
        <v>21.403886956275713</v>
      </c>
      <c r="AW178" s="52">
        <f t="shared" si="191"/>
        <v>23.090869013127545</v>
      </c>
      <c r="AX178" s="53" t="str">
        <f t="shared" si="192"/>
        <v>N/A</v>
      </c>
      <c r="AZ178" s="38">
        <v>165</v>
      </c>
    </row>
    <row r="179" spans="2:52" ht="12.75">
      <c r="B179" s="35" t="s">
        <v>253</v>
      </c>
      <c r="C179" s="8" t="s">
        <v>281</v>
      </c>
      <c r="D179" s="8">
        <v>5</v>
      </c>
      <c r="E179" s="39"/>
      <c r="F179" s="40" t="s">
        <v>316</v>
      </c>
      <c r="G179" s="39"/>
      <c r="H179" s="39"/>
      <c r="I179" s="39"/>
      <c r="J179" s="43">
        <v>61</v>
      </c>
      <c r="K179" s="43">
        <v>18</v>
      </c>
      <c r="L179" s="8"/>
      <c r="M179" s="44">
        <f t="shared" si="174"/>
        <v>3.388888888888889</v>
      </c>
      <c r="N179" s="45" t="str">
        <f t="shared" si="187"/>
        <v>N/A</v>
      </c>
      <c r="O179" s="46"/>
      <c r="P179" s="46"/>
      <c r="Q179" s="44">
        <v>3.625</v>
      </c>
      <c r="R179" s="47">
        <f t="shared" si="175"/>
        <v>12.284722222222221</v>
      </c>
      <c r="S179" s="46"/>
      <c r="T179" s="46"/>
      <c r="U179" s="44">
        <v>2.071</v>
      </c>
      <c r="V179" s="47">
        <f t="shared" si="176"/>
        <v>7.0183888888888895</v>
      </c>
      <c r="W179" s="46"/>
      <c r="X179" s="46"/>
      <c r="Y179" s="44">
        <v>1.474</v>
      </c>
      <c r="Z179" s="47">
        <f t="shared" si="177"/>
        <v>4.995222222222222</v>
      </c>
      <c r="AA179" s="46"/>
      <c r="AB179" s="46"/>
      <c r="AC179" s="44">
        <v>1.038</v>
      </c>
      <c r="AD179" s="47">
        <f t="shared" si="178"/>
        <v>3.517666666666667</v>
      </c>
      <c r="AE179" s="46"/>
      <c r="AF179" s="46"/>
      <c r="AG179" s="44">
        <v>0.844</v>
      </c>
      <c r="AH179" s="47">
        <f t="shared" si="179"/>
        <v>2.860222222222222</v>
      </c>
      <c r="AI179" s="48"/>
      <c r="AJ179" s="48"/>
      <c r="AK179" s="225"/>
      <c r="AL179" s="70"/>
      <c r="AM179" s="50"/>
      <c r="AN179" s="51">
        <f t="shared" si="180"/>
        <v>35.696261719189664</v>
      </c>
      <c r="AO179" s="52">
        <f t="shared" si="181"/>
        <v>62.481385191725025</v>
      </c>
      <c r="AP179" s="52">
        <f t="shared" si="182"/>
        <v>87.78761786435722</v>
      </c>
      <c r="AQ179" s="52">
        <f t="shared" si="183"/>
        <v>124.6618003199061</v>
      </c>
      <c r="AR179" s="156">
        <f t="shared" si="184"/>
        <v>153.31628996689875</v>
      </c>
      <c r="AS179" s="53" t="str">
        <f t="shared" si="185"/>
        <v>N/A</v>
      </c>
      <c r="AT179" s="54">
        <f t="shared" si="188"/>
        <v>26.78512347253536</v>
      </c>
      <c r="AU179" s="52">
        <f t="shared" si="189"/>
        <v>25.30623267263219</v>
      </c>
      <c r="AV179" s="52">
        <f t="shared" si="190"/>
        <v>36.87418245554889</v>
      </c>
      <c r="AW179" s="52">
        <f t="shared" si="191"/>
        <v>28.654489646992644</v>
      </c>
      <c r="AX179" s="53" t="str">
        <f t="shared" si="192"/>
        <v>N/A</v>
      </c>
      <c r="AZ179" s="38">
        <v>166</v>
      </c>
    </row>
    <row r="180" spans="2:52" ht="12.75">
      <c r="B180" s="301" t="s">
        <v>307</v>
      </c>
      <c r="C180" s="42"/>
      <c r="D180" s="42">
        <v>5</v>
      </c>
      <c r="E180" s="205"/>
      <c r="F180" s="40" t="s">
        <v>297</v>
      </c>
      <c r="G180" s="39"/>
      <c r="H180" s="39"/>
      <c r="I180" s="39"/>
      <c r="J180" s="43">
        <v>71</v>
      </c>
      <c r="K180" s="43">
        <v>18</v>
      </c>
      <c r="L180" s="8"/>
      <c r="M180" s="44">
        <f t="shared" si="174"/>
        <v>3.9444444444444446</v>
      </c>
      <c r="N180" s="45" t="str">
        <f t="shared" si="187"/>
        <v>N/A</v>
      </c>
      <c r="O180" s="46">
        <v>33</v>
      </c>
      <c r="P180" s="46">
        <v>10</v>
      </c>
      <c r="Q180" s="44">
        <f aca="true" t="shared" si="193" ref="Q180:Q190">O180/P180</f>
        <v>3.3</v>
      </c>
      <c r="R180" s="47">
        <f aca="true" t="shared" si="194" ref="R180:R191">Q180*M180</f>
        <v>13.016666666666667</v>
      </c>
      <c r="S180" s="46">
        <v>35</v>
      </c>
      <c r="T180" s="46">
        <v>18</v>
      </c>
      <c r="U180" s="44">
        <f aca="true" t="shared" si="195" ref="U180:U190">S180/T180</f>
        <v>1.9444444444444444</v>
      </c>
      <c r="V180" s="47">
        <f aca="true" t="shared" si="196" ref="V180:V191">U180*M180</f>
        <v>7.669753086419753</v>
      </c>
      <c r="W180" s="46">
        <v>34</v>
      </c>
      <c r="X180" s="46">
        <v>26</v>
      </c>
      <c r="Y180" s="44">
        <f aca="true" t="shared" si="197" ref="Y180:Y190">W180/X180</f>
        <v>1.3076923076923077</v>
      </c>
      <c r="Z180" s="47">
        <f aca="true" t="shared" si="198" ref="Z180:Z191">Y180*M180</f>
        <v>5.1581196581196584</v>
      </c>
      <c r="AA180" s="46">
        <v>35</v>
      </c>
      <c r="AB180" s="46">
        <v>34</v>
      </c>
      <c r="AC180" s="44">
        <f aca="true" t="shared" si="199" ref="AC180:AC190">AA180/AB180</f>
        <v>1.0294117647058822</v>
      </c>
      <c r="AD180" s="47">
        <f aca="true" t="shared" si="200" ref="AD180:AD191">AC180*M180</f>
        <v>4.060457516339869</v>
      </c>
      <c r="AE180" s="46">
        <v>36</v>
      </c>
      <c r="AF180" s="46">
        <v>43</v>
      </c>
      <c r="AG180" s="44">
        <f aca="true" t="shared" si="201" ref="AG180:AG190">AE180/AF180</f>
        <v>0.8372093023255814</v>
      </c>
      <c r="AH180" s="47">
        <f aca="true" t="shared" si="202" ref="AH180:AH191">AG180*M180</f>
        <v>3.3023255813953494</v>
      </c>
      <c r="AI180" s="48"/>
      <c r="AJ180" s="48"/>
      <c r="AK180" s="225"/>
      <c r="AL180" s="70"/>
      <c r="AM180" s="50"/>
      <c r="AN180" s="51">
        <f aca="true" t="shared" si="203" ref="AN180:AN190">($AO$4/(Q180*$M180))*$AW$4/(12*5280)*60</f>
        <v>33.68901354099793</v>
      </c>
      <c r="AO180" s="52">
        <f aca="true" t="shared" si="204" ref="AO180:AO190">($AO$4/(U180*$M180))*$AW$4/(12*5280)*60</f>
        <v>57.175068695293625</v>
      </c>
      <c r="AP180" s="52">
        <f aca="true" t="shared" si="205" ref="AP180:AP190">($AO$4/(Y180*$M180))*$AW$4/(12*5280)*60</f>
        <v>85.01521652404772</v>
      </c>
      <c r="AQ180" s="52">
        <f aca="true" t="shared" si="206" ref="AQ180:AQ190">($AO$4/(AC180*$M180))*$AW$4/(12*5280)*60</f>
        <v>107.9973519799991</v>
      </c>
      <c r="AR180" s="156">
        <f t="shared" si="184"/>
        <v>132.7908617074335</v>
      </c>
      <c r="AS180" s="53" t="str">
        <f t="shared" si="185"/>
        <v>N/A</v>
      </c>
      <c r="AT180" s="54">
        <f t="shared" si="188"/>
        <v>23.4860551542957</v>
      </c>
      <c r="AU180" s="52">
        <f t="shared" si="189"/>
        <v>27.84014782875409</v>
      </c>
      <c r="AV180" s="52">
        <f t="shared" si="190"/>
        <v>22.98213545595138</v>
      </c>
      <c r="AW180" s="52">
        <f t="shared" si="191"/>
        <v>24.793509727434397</v>
      </c>
      <c r="AX180" s="53" t="str">
        <f t="shared" si="192"/>
        <v>N/A</v>
      </c>
      <c r="AZ180" s="38">
        <v>167</v>
      </c>
    </row>
    <row r="181" spans="2:52" ht="12.75">
      <c r="B181" s="297" t="s">
        <v>254</v>
      </c>
      <c r="C181" s="8"/>
      <c r="D181" s="42">
        <v>5</v>
      </c>
      <c r="E181" s="39"/>
      <c r="F181" s="40" t="s">
        <v>282</v>
      </c>
      <c r="G181" s="39"/>
      <c r="H181" s="39"/>
      <c r="I181" s="39"/>
      <c r="J181" s="43">
        <v>72</v>
      </c>
      <c r="K181" s="43">
        <v>17</v>
      </c>
      <c r="L181" s="8"/>
      <c r="M181" s="44">
        <f t="shared" si="174"/>
        <v>4.235294117647059</v>
      </c>
      <c r="N181" s="45" t="str">
        <f t="shared" si="187"/>
        <v>N/A</v>
      </c>
      <c r="O181" s="46">
        <v>34</v>
      </c>
      <c r="P181" s="46">
        <v>9</v>
      </c>
      <c r="Q181" s="44">
        <f t="shared" si="193"/>
        <v>3.7777777777777777</v>
      </c>
      <c r="R181" s="47">
        <f t="shared" si="194"/>
        <v>16</v>
      </c>
      <c r="S181" s="46">
        <v>36</v>
      </c>
      <c r="T181" s="46">
        <v>17</v>
      </c>
      <c r="U181" s="44">
        <f t="shared" si="195"/>
        <v>2.1176470588235294</v>
      </c>
      <c r="V181" s="47">
        <f t="shared" si="196"/>
        <v>8.96885813148789</v>
      </c>
      <c r="W181" s="46">
        <v>34</v>
      </c>
      <c r="X181" s="46">
        <v>25</v>
      </c>
      <c r="Y181" s="44">
        <f t="shared" si="197"/>
        <v>1.36</v>
      </c>
      <c r="Z181" s="47">
        <f t="shared" si="198"/>
        <v>5.760000000000001</v>
      </c>
      <c r="AA181" s="46">
        <v>35</v>
      </c>
      <c r="AB181" s="46">
        <v>34</v>
      </c>
      <c r="AC181" s="44">
        <f t="shared" si="199"/>
        <v>1.0294117647058822</v>
      </c>
      <c r="AD181" s="47">
        <f t="shared" si="200"/>
        <v>4.359861591695501</v>
      </c>
      <c r="AE181" s="46">
        <v>36</v>
      </c>
      <c r="AF181" s="46">
        <v>43</v>
      </c>
      <c r="AG181" s="44">
        <f t="shared" si="201"/>
        <v>0.8372093023255814</v>
      </c>
      <c r="AH181" s="47">
        <f t="shared" si="202"/>
        <v>3.5458276333789334</v>
      </c>
      <c r="AI181" s="48"/>
      <c r="AJ181" s="48"/>
      <c r="AK181" s="225"/>
      <c r="AL181" s="70"/>
      <c r="AM181" s="50"/>
      <c r="AN181" s="51">
        <f t="shared" si="203"/>
        <v>27.407416224499357</v>
      </c>
      <c r="AO181" s="52">
        <f t="shared" si="204"/>
        <v>48.89347709185379</v>
      </c>
      <c r="AP181" s="52">
        <f t="shared" si="205"/>
        <v>76.13171173472044</v>
      </c>
      <c r="AQ181" s="52">
        <f t="shared" si="206"/>
        <v>100.58086716038497</v>
      </c>
      <c r="AR181" s="156">
        <f t="shared" si="184"/>
        <v>123.67173617351251</v>
      </c>
      <c r="AS181" s="53" t="str">
        <f t="shared" si="185"/>
        <v>N/A</v>
      </c>
      <c r="AT181" s="54">
        <f t="shared" si="188"/>
        <v>21.486060867354432</v>
      </c>
      <c r="AU181" s="52">
        <f t="shared" si="189"/>
        <v>27.23823464286665</v>
      </c>
      <c r="AV181" s="52">
        <f t="shared" si="190"/>
        <v>24.44915542566453</v>
      </c>
      <c r="AW181" s="52">
        <f t="shared" si="191"/>
        <v>23.090869013127545</v>
      </c>
      <c r="AX181" s="53" t="str">
        <f t="shared" si="192"/>
        <v>N/A</v>
      </c>
      <c r="AZ181" s="38">
        <v>168</v>
      </c>
    </row>
    <row r="182" spans="2:52" ht="12.75">
      <c r="B182" s="301" t="s">
        <v>306</v>
      </c>
      <c r="C182" s="42"/>
      <c r="D182" s="8">
        <v>5</v>
      </c>
      <c r="E182" s="205"/>
      <c r="F182" s="40" t="s">
        <v>297</v>
      </c>
      <c r="G182" s="39"/>
      <c r="H182" s="39"/>
      <c r="I182" s="39"/>
      <c r="J182" s="43">
        <v>71</v>
      </c>
      <c r="K182" s="43">
        <v>18</v>
      </c>
      <c r="L182" s="8"/>
      <c r="M182" s="44">
        <f t="shared" si="174"/>
        <v>3.9444444444444446</v>
      </c>
      <c r="N182" s="45" t="str">
        <f t="shared" si="187"/>
        <v>N/A</v>
      </c>
      <c r="O182" s="46">
        <v>33</v>
      </c>
      <c r="P182" s="46">
        <v>10</v>
      </c>
      <c r="Q182" s="44">
        <f t="shared" si="193"/>
        <v>3.3</v>
      </c>
      <c r="R182" s="47">
        <f t="shared" si="194"/>
        <v>13.016666666666667</v>
      </c>
      <c r="S182" s="46">
        <v>35</v>
      </c>
      <c r="T182" s="46">
        <v>18</v>
      </c>
      <c r="U182" s="44">
        <f t="shared" si="195"/>
        <v>1.9444444444444444</v>
      </c>
      <c r="V182" s="47">
        <f t="shared" si="196"/>
        <v>7.669753086419753</v>
      </c>
      <c r="W182" s="46">
        <v>34</v>
      </c>
      <c r="X182" s="46">
        <v>26</v>
      </c>
      <c r="Y182" s="44">
        <f t="shared" si="197"/>
        <v>1.3076923076923077</v>
      </c>
      <c r="Z182" s="47">
        <f t="shared" si="198"/>
        <v>5.1581196581196584</v>
      </c>
      <c r="AA182" s="46">
        <v>35</v>
      </c>
      <c r="AB182" s="46">
        <v>34</v>
      </c>
      <c r="AC182" s="44">
        <f t="shared" si="199"/>
        <v>1.0294117647058822</v>
      </c>
      <c r="AD182" s="47">
        <f t="shared" si="200"/>
        <v>4.060457516339869</v>
      </c>
      <c r="AE182" s="46">
        <v>36</v>
      </c>
      <c r="AF182" s="46">
        <v>43</v>
      </c>
      <c r="AG182" s="44">
        <f t="shared" si="201"/>
        <v>0.8372093023255814</v>
      </c>
      <c r="AH182" s="47">
        <f t="shared" si="202"/>
        <v>3.3023255813953494</v>
      </c>
      <c r="AI182" s="48"/>
      <c r="AJ182" s="48"/>
      <c r="AK182" s="225"/>
      <c r="AL182" s="70"/>
      <c r="AM182" s="50"/>
      <c r="AN182" s="51">
        <f t="shared" si="203"/>
        <v>33.68901354099793</v>
      </c>
      <c r="AO182" s="52">
        <f t="shared" si="204"/>
        <v>57.175068695293625</v>
      </c>
      <c r="AP182" s="52">
        <f t="shared" si="205"/>
        <v>85.01521652404772</v>
      </c>
      <c r="AQ182" s="52">
        <f t="shared" si="206"/>
        <v>107.9973519799991</v>
      </c>
      <c r="AR182" s="156">
        <f t="shared" si="184"/>
        <v>132.7908617074335</v>
      </c>
      <c r="AS182" s="53" t="str">
        <f t="shared" si="185"/>
        <v>N/A</v>
      </c>
      <c r="AT182" s="54">
        <f t="shared" si="188"/>
        <v>23.4860551542957</v>
      </c>
      <c r="AU182" s="52">
        <f t="shared" si="189"/>
        <v>27.84014782875409</v>
      </c>
      <c r="AV182" s="52">
        <f t="shared" si="190"/>
        <v>22.98213545595138</v>
      </c>
      <c r="AW182" s="52">
        <f t="shared" si="191"/>
        <v>24.793509727434397</v>
      </c>
      <c r="AX182" s="53" t="str">
        <f t="shared" si="192"/>
        <v>N/A</v>
      </c>
      <c r="AZ182" s="38">
        <v>169</v>
      </c>
    </row>
    <row r="183" spans="2:52" ht="12.75">
      <c r="B183" s="297" t="s">
        <v>168</v>
      </c>
      <c r="C183" s="8" t="s">
        <v>166</v>
      </c>
      <c r="D183" s="42">
        <v>5</v>
      </c>
      <c r="E183" s="39"/>
      <c r="F183" s="39" t="s">
        <v>174</v>
      </c>
      <c r="G183" s="39"/>
      <c r="H183" s="39"/>
      <c r="I183" s="39"/>
      <c r="J183" s="43">
        <v>72</v>
      </c>
      <c r="K183" s="43">
        <v>17</v>
      </c>
      <c r="L183" s="8"/>
      <c r="M183" s="44">
        <f t="shared" si="174"/>
        <v>4.235294117647059</v>
      </c>
      <c r="N183" s="45" t="str">
        <f t="shared" si="187"/>
        <v>N/A</v>
      </c>
      <c r="O183" s="46">
        <v>33</v>
      </c>
      <c r="P183" s="46">
        <v>10</v>
      </c>
      <c r="Q183" s="44">
        <f t="shared" si="193"/>
        <v>3.3</v>
      </c>
      <c r="R183" s="47">
        <f t="shared" si="194"/>
        <v>13.976470588235294</v>
      </c>
      <c r="S183" s="46">
        <v>35</v>
      </c>
      <c r="T183" s="46">
        <v>18</v>
      </c>
      <c r="U183" s="44">
        <f t="shared" si="195"/>
        <v>1.9444444444444444</v>
      </c>
      <c r="V183" s="47">
        <f t="shared" si="196"/>
        <v>8.235294117647058</v>
      </c>
      <c r="W183" s="46">
        <v>34</v>
      </c>
      <c r="X183" s="46">
        <v>26</v>
      </c>
      <c r="Y183" s="44">
        <f t="shared" si="197"/>
        <v>1.3076923076923077</v>
      </c>
      <c r="Z183" s="47">
        <f t="shared" si="198"/>
        <v>5.538461538461538</v>
      </c>
      <c r="AA183" s="46">
        <v>35</v>
      </c>
      <c r="AB183" s="46">
        <v>34</v>
      </c>
      <c r="AC183" s="44">
        <f t="shared" si="199"/>
        <v>1.0294117647058822</v>
      </c>
      <c r="AD183" s="47">
        <f t="shared" si="200"/>
        <v>4.359861591695501</v>
      </c>
      <c r="AE183" s="46">
        <v>36</v>
      </c>
      <c r="AF183" s="46">
        <v>43</v>
      </c>
      <c r="AG183" s="44">
        <f t="shared" si="201"/>
        <v>0.8372093023255814</v>
      </c>
      <c r="AH183" s="47">
        <f t="shared" si="202"/>
        <v>3.5458276333789334</v>
      </c>
      <c r="AI183" s="45"/>
      <c r="AJ183" s="45"/>
      <c r="AK183" s="49"/>
      <c r="AL183" s="70"/>
      <c r="AM183" s="50"/>
      <c r="AN183" s="51">
        <f t="shared" si="203"/>
        <v>31.3754933209757</v>
      </c>
      <c r="AO183" s="52">
        <f t="shared" si="204"/>
        <v>53.24869437902733</v>
      </c>
      <c r="AP183" s="52">
        <f t="shared" si="205"/>
        <v>79.17698020410926</v>
      </c>
      <c r="AQ183" s="52">
        <f t="shared" si="206"/>
        <v>100.58086716038497</v>
      </c>
      <c r="AR183" s="156">
        <f t="shared" si="184"/>
        <v>123.67173617351251</v>
      </c>
      <c r="AS183" s="53" t="str">
        <f t="shared" si="185"/>
        <v>N/A</v>
      </c>
      <c r="AT183" s="54">
        <f t="shared" si="188"/>
        <v>21.873201058051627</v>
      </c>
      <c r="AU183" s="52">
        <f t="shared" si="189"/>
        <v>25.92828582508193</v>
      </c>
      <c r="AV183" s="52">
        <f t="shared" si="190"/>
        <v>21.403886956275713</v>
      </c>
      <c r="AW183" s="52">
        <f t="shared" si="191"/>
        <v>23.090869013127545</v>
      </c>
      <c r="AX183" s="53" t="str">
        <f t="shared" si="192"/>
        <v>N/A</v>
      </c>
      <c r="AZ183" s="38">
        <v>170</v>
      </c>
    </row>
    <row r="184" spans="2:52" ht="12.75">
      <c r="B184" s="301" t="s">
        <v>308</v>
      </c>
      <c r="C184" s="42"/>
      <c r="D184" s="8">
        <v>5</v>
      </c>
      <c r="E184" s="205"/>
      <c r="F184" s="40" t="s">
        <v>297</v>
      </c>
      <c r="G184" s="39"/>
      <c r="H184" s="39"/>
      <c r="I184" s="39"/>
      <c r="J184" s="43">
        <v>61</v>
      </c>
      <c r="K184" s="43">
        <v>18</v>
      </c>
      <c r="L184" s="8"/>
      <c r="M184" s="44">
        <f t="shared" si="174"/>
        <v>3.388888888888889</v>
      </c>
      <c r="N184" s="45" t="str">
        <f t="shared" si="187"/>
        <v>N/A</v>
      </c>
      <c r="O184" s="46">
        <v>34</v>
      </c>
      <c r="P184" s="46">
        <v>9</v>
      </c>
      <c r="Q184" s="44">
        <f t="shared" si="193"/>
        <v>3.7777777777777777</v>
      </c>
      <c r="R184" s="47">
        <f t="shared" si="194"/>
        <v>12.802469135802468</v>
      </c>
      <c r="S184" s="46">
        <v>33</v>
      </c>
      <c r="T184" s="46">
        <v>16</v>
      </c>
      <c r="U184" s="44">
        <f t="shared" si="195"/>
        <v>2.0625</v>
      </c>
      <c r="V184" s="47">
        <f t="shared" si="196"/>
        <v>6.989583333333333</v>
      </c>
      <c r="W184" s="46">
        <v>31</v>
      </c>
      <c r="X184" s="46">
        <v>23</v>
      </c>
      <c r="Y184" s="44">
        <f t="shared" si="197"/>
        <v>1.3478260869565217</v>
      </c>
      <c r="Z184" s="47">
        <f t="shared" si="198"/>
        <v>4.567632850241546</v>
      </c>
      <c r="AA184" s="46">
        <v>29</v>
      </c>
      <c r="AB184" s="46">
        <v>30</v>
      </c>
      <c r="AC184" s="44">
        <f t="shared" si="199"/>
        <v>0.9666666666666667</v>
      </c>
      <c r="AD184" s="47">
        <f t="shared" si="200"/>
        <v>3.2759259259259257</v>
      </c>
      <c r="AE184" s="46">
        <v>30</v>
      </c>
      <c r="AF184" s="46">
        <v>39</v>
      </c>
      <c r="AG184" s="44">
        <f t="shared" si="201"/>
        <v>0.7692307692307693</v>
      </c>
      <c r="AH184" s="47">
        <f t="shared" si="202"/>
        <v>2.606837606837607</v>
      </c>
      <c r="AI184" s="48"/>
      <c r="AJ184" s="48"/>
      <c r="AK184" s="225"/>
      <c r="AL184" s="70"/>
      <c r="AM184" s="50"/>
      <c r="AN184" s="51">
        <f t="shared" si="203"/>
        <v>34.25266289966362</v>
      </c>
      <c r="AO184" s="52">
        <f t="shared" si="204"/>
        <v>62.7388842337273</v>
      </c>
      <c r="AP184" s="52">
        <f t="shared" si="205"/>
        <v>96.00567163991737</v>
      </c>
      <c r="AQ184" s="52">
        <f t="shared" si="206"/>
        <v>133.8609814469613</v>
      </c>
      <c r="AR184" s="156">
        <f t="shared" si="184"/>
        <v>168.2186333516813</v>
      </c>
      <c r="AS184" s="53" t="str">
        <f t="shared" si="185"/>
        <v>N/A</v>
      </c>
      <c r="AT184" s="54">
        <f t="shared" si="188"/>
        <v>28.48622133406368</v>
      </c>
      <c r="AU184" s="52">
        <f t="shared" si="189"/>
        <v>33.26678740619007</v>
      </c>
      <c r="AV184" s="52">
        <f t="shared" si="190"/>
        <v>37.85530980704392</v>
      </c>
      <c r="AW184" s="52">
        <f t="shared" si="191"/>
        <v>34.35765190472</v>
      </c>
      <c r="AX184" s="53" t="str">
        <f t="shared" si="192"/>
        <v>N/A</v>
      </c>
      <c r="AZ184" s="38">
        <v>171</v>
      </c>
    </row>
    <row r="185" spans="2:52" ht="12.75">
      <c r="B185" s="297" t="s">
        <v>273</v>
      </c>
      <c r="C185" s="8"/>
      <c r="D185" s="42">
        <v>5</v>
      </c>
      <c r="E185" s="39"/>
      <c r="F185" s="39" t="s">
        <v>310</v>
      </c>
      <c r="G185" s="39"/>
      <c r="H185" s="39"/>
      <c r="I185" s="39"/>
      <c r="J185" s="43">
        <v>61</v>
      </c>
      <c r="K185" s="43">
        <v>18</v>
      </c>
      <c r="L185" s="8"/>
      <c r="M185" s="44">
        <f t="shared" si="174"/>
        <v>3.388888888888889</v>
      </c>
      <c r="N185" s="45" t="str">
        <f t="shared" si="187"/>
        <v>N/A</v>
      </c>
      <c r="O185" s="46">
        <v>34</v>
      </c>
      <c r="P185" s="46">
        <v>9</v>
      </c>
      <c r="Q185" s="44">
        <f t="shared" si="193"/>
        <v>3.7777777777777777</v>
      </c>
      <c r="R185" s="47">
        <f t="shared" si="194"/>
        <v>12.802469135802468</v>
      </c>
      <c r="S185" s="46">
        <v>36</v>
      </c>
      <c r="T185" s="46">
        <v>17</v>
      </c>
      <c r="U185" s="44">
        <f t="shared" si="195"/>
        <v>2.1176470588235294</v>
      </c>
      <c r="V185" s="47">
        <f t="shared" si="196"/>
        <v>7.176470588235294</v>
      </c>
      <c r="W185" s="46">
        <v>34</v>
      </c>
      <c r="X185" s="46">
        <v>25</v>
      </c>
      <c r="Y185" s="44">
        <f t="shared" si="197"/>
        <v>1.36</v>
      </c>
      <c r="Z185" s="47">
        <f t="shared" si="198"/>
        <v>4.608888888888889</v>
      </c>
      <c r="AA185" s="46">
        <v>34</v>
      </c>
      <c r="AB185" s="46">
        <v>35</v>
      </c>
      <c r="AC185" s="44">
        <f t="shared" si="199"/>
        <v>0.9714285714285714</v>
      </c>
      <c r="AD185" s="47">
        <f t="shared" si="200"/>
        <v>3.292063492063492</v>
      </c>
      <c r="AE185" s="46">
        <v>34</v>
      </c>
      <c r="AF185" s="46">
        <v>45</v>
      </c>
      <c r="AG185" s="44">
        <f t="shared" si="201"/>
        <v>0.7555555555555555</v>
      </c>
      <c r="AH185" s="47">
        <f t="shared" si="202"/>
        <v>2.5604938271604936</v>
      </c>
      <c r="AI185" s="48"/>
      <c r="AJ185" s="48"/>
      <c r="AK185" s="225"/>
      <c r="AL185" s="70"/>
      <c r="AM185" s="50"/>
      <c r="AN185" s="51">
        <f t="shared" si="203"/>
        <v>34.25266289966362</v>
      </c>
      <c r="AO185" s="52">
        <f t="shared" si="204"/>
        <v>61.10505912347398</v>
      </c>
      <c r="AP185" s="52">
        <f t="shared" si="205"/>
        <v>95.14628583239893</v>
      </c>
      <c r="AQ185" s="52">
        <f t="shared" si="206"/>
        <v>133.20480016535848</v>
      </c>
      <c r="AR185" s="156">
        <f t="shared" si="184"/>
        <v>171.26331449831807</v>
      </c>
      <c r="AS185" s="53" t="str">
        <f t="shared" si="185"/>
        <v>N/A</v>
      </c>
      <c r="AT185" s="54">
        <f t="shared" si="188"/>
        <v>26.85239622381036</v>
      </c>
      <c r="AU185" s="52">
        <f t="shared" si="189"/>
        <v>34.04122670892495</v>
      </c>
      <c r="AV185" s="52">
        <f t="shared" si="190"/>
        <v>38.05851433295955</v>
      </c>
      <c r="AW185" s="52">
        <f t="shared" si="191"/>
        <v>38.05851433295959</v>
      </c>
      <c r="AX185" s="53" t="str">
        <f t="shared" si="192"/>
        <v>N/A</v>
      </c>
      <c r="AZ185" s="38">
        <v>172</v>
      </c>
    </row>
    <row r="186" spans="2:52" ht="12.75">
      <c r="B186" s="297" t="s">
        <v>255</v>
      </c>
      <c r="C186" s="8"/>
      <c r="D186" s="42">
        <v>5</v>
      </c>
      <c r="E186" s="39"/>
      <c r="F186" s="40" t="s">
        <v>132</v>
      </c>
      <c r="G186" s="39"/>
      <c r="H186" s="39"/>
      <c r="I186" s="39"/>
      <c r="J186" s="43">
        <v>72</v>
      </c>
      <c r="K186" s="43">
        <v>17</v>
      </c>
      <c r="L186" s="8"/>
      <c r="M186" s="44">
        <f t="shared" si="174"/>
        <v>4.235294117647059</v>
      </c>
      <c r="N186" s="45" t="str">
        <f t="shared" si="187"/>
        <v>N/A</v>
      </c>
      <c r="O186" s="46">
        <v>34</v>
      </c>
      <c r="P186" s="46">
        <v>9</v>
      </c>
      <c r="Q186" s="44">
        <f t="shared" si="193"/>
        <v>3.7777777777777777</v>
      </c>
      <c r="R186" s="47">
        <f t="shared" si="194"/>
        <v>16</v>
      </c>
      <c r="S186" s="46">
        <v>36</v>
      </c>
      <c r="T186" s="46">
        <v>17</v>
      </c>
      <c r="U186" s="44">
        <f t="shared" si="195"/>
        <v>2.1176470588235294</v>
      </c>
      <c r="V186" s="47">
        <f t="shared" si="196"/>
        <v>8.96885813148789</v>
      </c>
      <c r="W186" s="46">
        <v>34</v>
      </c>
      <c r="X186" s="46">
        <v>25</v>
      </c>
      <c r="Y186" s="44">
        <f t="shared" si="197"/>
        <v>1.36</v>
      </c>
      <c r="Z186" s="47">
        <f t="shared" si="198"/>
        <v>5.760000000000001</v>
      </c>
      <c r="AA186" s="46">
        <v>35</v>
      </c>
      <c r="AB186" s="46">
        <v>34</v>
      </c>
      <c r="AC186" s="44">
        <f t="shared" si="199"/>
        <v>1.0294117647058822</v>
      </c>
      <c r="AD186" s="47">
        <f t="shared" si="200"/>
        <v>4.359861591695501</v>
      </c>
      <c r="AE186" s="46">
        <v>36</v>
      </c>
      <c r="AF186" s="46">
        <v>43</v>
      </c>
      <c r="AG186" s="44">
        <f t="shared" si="201"/>
        <v>0.8372093023255814</v>
      </c>
      <c r="AH186" s="47">
        <f t="shared" si="202"/>
        <v>3.5458276333789334</v>
      </c>
      <c r="AI186" s="48"/>
      <c r="AJ186" s="48"/>
      <c r="AK186" s="225"/>
      <c r="AL186" s="70"/>
      <c r="AM186" s="50"/>
      <c r="AN186" s="51">
        <f t="shared" si="203"/>
        <v>27.407416224499357</v>
      </c>
      <c r="AO186" s="52">
        <f t="shared" si="204"/>
        <v>48.89347709185379</v>
      </c>
      <c r="AP186" s="52">
        <f t="shared" si="205"/>
        <v>76.13171173472044</v>
      </c>
      <c r="AQ186" s="52">
        <f t="shared" si="206"/>
        <v>100.58086716038497</v>
      </c>
      <c r="AR186" s="156">
        <f t="shared" si="184"/>
        <v>123.67173617351251</v>
      </c>
      <c r="AS186" s="53" t="str">
        <f t="shared" si="185"/>
        <v>N/A</v>
      </c>
      <c r="AT186" s="54">
        <f t="shared" si="188"/>
        <v>21.486060867354432</v>
      </c>
      <c r="AU186" s="52">
        <f t="shared" si="189"/>
        <v>27.23823464286665</v>
      </c>
      <c r="AV186" s="52">
        <f t="shared" si="190"/>
        <v>24.44915542566453</v>
      </c>
      <c r="AW186" s="52">
        <f t="shared" si="191"/>
        <v>23.090869013127545</v>
      </c>
      <c r="AX186" s="53" t="str">
        <f t="shared" si="192"/>
        <v>N/A</v>
      </c>
      <c r="AZ186" s="38">
        <v>173</v>
      </c>
    </row>
    <row r="187" spans="2:52" ht="12.75">
      <c r="B187" s="297" t="s">
        <v>269</v>
      </c>
      <c r="C187" s="8"/>
      <c r="D187" s="8">
        <v>5</v>
      </c>
      <c r="E187" s="39"/>
      <c r="F187" s="40" t="s">
        <v>283</v>
      </c>
      <c r="G187" s="39"/>
      <c r="H187" s="39"/>
      <c r="I187" s="39"/>
      <c r="J187" s="43">
        <v>63</v>
      </c>
      <c r="K187" s="43">
        <v>16</v>
      </c>
      <c r="L187" s="8"/>
      <c r="M187" s="44">
        <f t="shared" si="174"/>
        <v>3.9375</v>
      </c>
      <c r="N187" s="45" t="str">
        <f t="shared" si="187"/>
        <v>N/A</v>
      </c>
      <c r="O187" s="46">
        <v>33</v>
      </c>
      <c r="P187" s="46">
        <v>10</v>
      </c>
      <c r="Q187" s="44">
        <f t="shared" si="193"/>
        <v>3.3</v>
      </c>
      <c r="R187" s="47">
        <f t="shared" si="194"/>
        <v>12.993749999999999</v>
      </c>
      <c r="S187" s="46">
        <v>35</v>
      </c>
      <c r="T187" s="46">
        <v>18</v>
      </c>
      <c r="U187" s="44">
        <f t="shared" si="195"/>
        <v>1.9444444444444444</v>
      </c>
      <c r="V187" s="47">
        <f t="shared" si="196"/>
        <v>7.65625</v>
      </c>
      <c r="W187" s="46">
        <v>34</v>
      </c>
      <c r="X187" s="46">
        <v>26</v>
      </c>
      <c r="Y187" s="44">
        <f t="shared" si="197"/>
        <v>1.3076923076923077</v>
      </c>
      <c r="Z187" s="47">
        <f t="shared" si="198"/>
        <v>5.149038461538462</v>
      </c>
      <c r="AA187" s="46">
        <v>35</v>
      </c>
      <c r="AB187" s="46">
        <v>34</v>
      </c>
      <c r="AC187" s="44">
        <f t="shared" si="199"/>
        <v>1.0294117647058822</v>
      </c>
      <c r="AD187" s="47">
        <f t="shared" si="200"/>
        <v>4.053308823529411</v>
      </c>
      <c r="AE187" s="46">
        <v>36</v>
      </c>
      <c r="AF187" s="46">
        <v>43</v>
      </c>
      <c r="AG187" s="44">
        <f t="shared" si="201"/>
        <v>0.8372093023255814</v>
      </c>
      <c r="AH187" s="47">
        <f t="shared" si="202"/>
        <v>3.296511627906977</v>
      </c>
      <c r="AI187" s="48"/>
      <c r="AJ187" s="48"/>
      <c r="AK187" s="225"/>
      <c r="AL187" s="70"/>
      <c r="AM187" s="50"/>
      <c r="AN187" s="51">
        <f t="shared" si="203"/>
        <v>33.748429790629324</v>
      </c>
      <c r="AO187" s="52">
        <f t="shared" si="204"/>
        <v>57.27590655895376</v>
      </c>
      <c r="AP187" s="52">
        <f t="shared" si="205"/>
        <v>85.16515517752929</v>
      </c>
      <c r="AQ187" s="52">
        <f t="shared" si="206"/>
        <v>108.18782350024601</v>
      </c>
      <c r="AR187" s="156">
        <f t="shared" si="184"/>
        <v>133.02506075806392</v>
      </c>
      <c r="AS187" s="53" t="str">
        <f t="shared" si="185"/>
        <v>N/A</v>
      </c>
      <c r="AT187" s="54">
        <f t="shared" si="188"/>
        <v>23.527476768324433</v>
      </c>
      <c r="AU187" s="52">
        <f t="shared" si="189"/>
        <v>27.88924861857553</v>
      </c>
      <c r="AV187" s="52">
        <f t="shared" si="190"/>
        <v>23.022668322716726</v>
      </c>
      <c r="AW187" s="52">
        <f t="shared" si="191"/>
        <v>24.837237257817904</v>
      </c>
      <c r="AX187" s="53" t="str">
        <f t="shared" si="192"/>
        <v>N/A</v>
      </c>
      <c r="AZ187" s="38">
        <v>174</v>
      </c>
    </row>
    <row r="188" spans="2:52" ht="12.75">
      <c r="B188" s="301" t="s">
        <v>313</v>
      </c>
      <c r="C188" s="42"/>
      <c r="D188" s="42">
        <v>5</v>
      </c>
      <c r="E188" s="205"/>
      <c r="F188" s="40" t="s">
        <v>297</v>
      </c>
      <c r="G188" s="39"/>
      <c r="H188" s="39"/>
      <c r="I188" s="39"/>
      <c r="J188" s="43">
        <v>71</v>
      </c>
      <c r="K188" s="43">
        <v>18</v>
      </c>
      <c r="L188" s="8"/>
      <c r="M188" s="44">
        <f t="shared" si="174"/>
        <v>3.9444444444444446</v>
      </c>
      <c r="N188" s="45" t="str">
        <f t="shared" si="187"/>
        <v>N/A</v>
      </c>
      <c r="O188" s="46">
        <v>33</v>
      </c>
      <c r="P188" s="46">
        <v>10</v>
      </c>
      <c r="Q188" s="44">
        <f t="shared" si="193"/>
        <v>3.3</v>
      </c>
      <c r="R188" s="47">
        <f t="shared" si="194"/>
        <v>13.016666666666667</v>
      </c>
      <c r="S188" s="46">
        <v>35</v>
      </c>
      <c r="T188" s="46">
        <v>18</v>
      </c>
      <c r="U188" s="44">
        <f t="shared" si="195"/>
        <v>1.9444444444444444</v>
      </c>
      <c r="V188" s="47">
        <f t="shared" si="196"/>
        <v>7.669753086419753</v>
      </c>
      <c r="W188" s="46">
        <v>34</v>
      </c>
      <c r="X188" s="46">
        <v>26</v>
      </c>
      <c r="Y188" s="44">
        <f t="shared" si="197"/>
        <v>1.3076923076923077</v>
      </c>
      <c r="Z188" s="47">
        <f t="shared" si="198"/>
        <v>5.1581196581196584</v>
      </c>
      <c r="AA188" s="46">
        <v>35</v>
      </c>
      <c r="AB188" s="46">
        <v>34</v>
      </c>
      <c r="AC188" s="44">
        <f t="shared" si="199"/>
        <v>1.0294117647058822</v>
      </c>
      <c r="AD188" s="47">
        <f t="shared" si="200"/>
        <v>4.060457516339869</v>
      </c>
      <c r="AE188" s="46">
        <v>36</v>
      </c>
      <c r="AF188" s="46">
        <v>43</v>
      </c>
      <c r="AG188" s="44">
        <f t="shared" si="201"/>
        <v>0.8372093023255814</v>
      </c>
      <c r="AH188" s="47">
        <f t="shared" si="202"/>
        <v>3.3023255813953494</v>
      </c>
      <c r="AI188" s="48"/>
      <c r="AJ188" s="48"/>
      <c r="AK188" s="225"/>
      <c r="AL188" s="70"/>
      <c r="AM188" s="50"/>
      <c r="AN188" s="51">
        <f t="shared" si="203"/>
        <v>33.68901354099793</v>
      </c>
      <c r="AO188" s="52">
        <f t="shared" si="204"/>
        <v>57.175068695293625</v>
      </c>
      <c r="AP188" s="52">
        <f t="shared" si="205"/>
        <v>85.01521652404772</v>
      </c>
      <c r="AQ188" s="52">
        <f t="shared" si="206"/>
        <v>107.9973519799991</v>
      </c>
      <c r="AR188" s="156">
        <f t="shared" si="184"/>
        <v>132.7908617074335</v>
      </c>
      <c r="AS188" s="53" t="str">
        <f t="shared" si="185"/>
        <v>N/A</v>
      </c>
      <c r="AT188" s="54">
        <f t="shared" si="188"/>
        <v>23.4860551542957</v>
      </c>
      <c r="AU188" s="52">
        <f t="shared" si="189"/>
        <v>27.84014782875409</v>
      </c>
      <c r="AV188" s="52">
        <f t="shared" si="190"/>
        <v>22.98213545595138</v>
      </c>
      <c r="AW188" s="52">
        <f t="shared" si="191"/>
        <v>24.793509727434397</v>
      </c>
      <c r="AX188" s="53" t="str">
        <f t="shared" si="192"/>
        <v>N/A</v>
      </c>
      <c r="AZ188" s="38">
        <v>175</v>
      </c>
    </row>
    <row r="189" spans="2:52" ht="12.75">
      <c r="B189" s="297" t="s">
        <v>262</v>
      </c>
      <c r="C189" s="8"/>
      <c r="D189" s="8">
        <v>5</v>
      </c>
      <c r="E189" s="39"/>
      <c r="F189" s="40" t="s">
        <v>297</v>
      </c>
      <c r="G189" s="39"/>
      <c r="H189" s="39"/>
      <c r="I189" s="39"/>
      <c r="J189" s="43">
        <v>71</v>
      </c>
      <c r="K189" s="43">
        <v>18</v>
      </c>
      <c r="L189" s="8"/>
      <c r="M189" s="44">
        <f t="shared" si="174"/>
        <v>3.9444444444444446</v>
      </c>
      <c r="N189" s="45" t="str">
        <f t="shared" si="187"/>
        <v>N/A</v>
      </c>
      <c r="O189" s="46">
        <v>33</v>
      </c>
      <c r="P189" s="46">
        <v>10</v>
      </c>
      <c r="Q189" s="44">
        <f t="shared" si="193"/>
        <v>3.3</v>
      </c>
      <c r="R189" s="47">
        <f t="shared" si="194"/>
        <v>13.016666666666667</v>
      </c>
      <c r="S189" s="46">
        <v>36</v>
      </c>
      <c r="T189" s="46">
        <v>17</v>
      </c>
      <c r="U189" s="44">
        <f t="shared" si="195"/>
        <v>2.1176470588235294</v>
      </c>
      <c r="V189" s="47">
        <f t="shared" si="196"/>
        <v>8.352941176470589</v>
      </c>
      <c r="W189" s="46">
        <v>34</v>
      </c>
      <c r="X189" s="46">
        <v>26</v>
      </c>
      <c r="Y189" s="44">
        <f t="shared" si="197"/>
        <v>1.3076923076923077</v>
      </c>
      <c r="Z189" s="47">
        <f t="shared" si="198"/>
        <v>5.1581196581196584</v>
      </c>
      <c r="AA189" s="46">
        <v>35</v>
      </c>
      <c r="AB189" s="46">
        <v>34</v>
      </c>
      <c r="AC189" s="44">
        <f t="shared" si="199"/>
        <v>1.0294117647058822</v>
      </c>
      <c r="AD189" s="47">
        <f t="shared" si="200"/>
        <v>4.060457516339869</v>
      </c>
      <c r="AE189" s="46">
        <v>36</v>
      </c>
      <c r="AF189" s="46">
        <v>43</v>
      </c>
      <c r="AG189" s="44">
        <f t="shared" si="201"/>
        <v>0.8372093023255814</v>
      </c>
      <c r="AH189" s="47">
        <f t="shared" si="202"/>
        <v>3.3023255813953494</v>
      </c>
      <c r="AI189" s="48"/>
      <c r="AJ189" s="48"/>
      <c r="AK189" s="225"/>
      <c r="AL189" s="70"/>
      <c r="AM189" s="50"/>
      <c r="AN189" s="51">
        <f t="shared" si="203"/>
        <v>33.68901354099793</v>
      </c>
      <c r="AO189" s="52">
        <f t="shared" si="204"/>
        <v>52.498712768055114</v>
      </c>
      <c r="AP189" s="52">
        <f t="shared" si="205"/>
        <v>85.01521652404772</v>
      </c>
      <c r="AQ189" s="52">
        <f t="shared" si="206"/>
        <v>107.9973519799991</v>
      </c>
      <c r="AR189" s="156">
        <f t="shared" si="184"/>
        <v>132.7908617074335</v>
      </c>
      <c r="AS189" s="53" t="str">
        <f t="shared" si="185"/>
        <v>N/A</v>
      </c>
      <c r="AT189" s="54">
        <f t="shared" si="188"/>
        <v>18.809699227057187</v>
      </c>
      <c r="AU189" s="52">
        <f t="shared" si="189"/>
        <v>32.5165037559926</v>
      </c>
      <c r="AV189" s="52">
        <f t="shared" si="190"/>
        <v>22.98213545595138</v>
      </c>
      <c r="AW189" s="52">
        <f t="shared" si="191"/>
        <v>24.793509727434397</v>
      </c>
      <c r="AX189" s="53" t="str">
        <f t="shared" si="192"/>
        <v>N/A</v>
      </c>
      <c r="AZ189" s="38">
        <v>176</v>
      </c>
    </row>
    <row r="190" spans="2:52" ht="12.75">
      <c r="B190" s="297" t="s">
        <v>90</v>
      </c>
      <c r="C190" s="8"/>
      <c r="D190" s="42">
        <v>5</v>
      </c>
      <c r="E190" s="39"/>
      <c r="F190" s="40" t="s">
        <v>150</v>
      </c>
      <c r="G190" s="39"/>
      <c r="H190" s="39"/>
      <c r="I190" s="39"/>
      <c r="J190" s="43">
        <v>63</v>
      </c>
      <c r="K190" s="43">
        <v>16</v>
      </c>
      <c r="L190" s="8"/>
      <c r="M190" s="44">
        <f t="shared" si="174"/>
        <v>3.9375</v>
      </c>
      <c r="N190" s="45" t="str">
        <f t="shared" si="187"/>
        <v>N/A</v>
      </c>
      <c r="O190" s="46">
        <v>33</v>
      </c>
      <c r="P190" s="46">
        <v>10</v>
      </c>
      <c r="Q190" s="44">
        <f t="shared" si="193"/>
        <v>3.3</v>
      </c>
      <c r="R190" s="47">
        <f t="shared" si="194"/>
        <v>12.993749999999999</v>
      </c>
      <c r="S190" s="46">
        <v>35</v>
      </c>
      <c r="T190" s="46">
        <v>18</v>
      </c>
      <c r="U190" s="44">
        <f t="shared" si="195"/>
        <v>1.9444444444444444</v>
      </c>
      <c r="V190" s="47">
        <f t="shared" si="196"/>
        <v>7.65625</v>
      </c>
      <c r="W190" s="46">
        <v>34</v>
      </c>
      <c r="X190" s="46">
        <v>26</v>
      </c>
      <c r="Y190" s="44">
        <f t="shared" si="197"/>
        <v>1.3076923076923077</v>
      </c>
      <c r="Z190" s="47">
        <f t="shared" si="198"/>
        <v>5.149038461538462</v>
      </c>
      <c r="AA190" s="46">
        <v>35</v>
      </c>
      <c r="AB190" s="46">
        <v>34</v>
      </c>
      <c r="AC190" s="44">
        <f t="shared" si="199"/>
        <v>1.0294117647058822</v>
      </c>
      <c r="AD190" s="47">
        <f t="shared" si="200"/>
        <v>4.053308823529411</v>
      </c>
      <c r="AE190" s="46">
        <v>36</v>
      </c>
      <c r="AF190" s="46">
        <v>43</v>
      </c>
      <c r="AG190" s="44">
        <f t="shared" si="201"/>
        <v>0.8372093023255814</v>
      </c>
      <c r="AH190" s="47">
        <f t="shared" si="202"/>
        <v>3.296511627906977</v>
      </c>
      <c r="AI190" s="48"/>
      <c r="AJ190" s="48"/>
      <c r="AK190" s="225"/>
      <c r="AL190" s="70"/>
      <c r="AM190" s="50"/>
      <c r="AN190" s="51">
        <f t="shared" si="203"/>
        <v>33.748429790629324</v>
      </c>
      <c r="AO190" s="52">
        <f t="shared" si="204"/>
        <v>57.27590655895376</v>
      </c>
      <c r="AP190" s="52">
        <f t="shared" si="205"/>
        <v>85.16515517752929</v>
      </c>
      <c r="AQ190" s="52">
        <f t="shared" si="206"/>
        <v>108.18782350024601</v>
      </c>
      <c r="AR190" s="156">
        <f t="shared" si="184"/>
        <v>133.02506075806392</v>
      </c>
      <c r="AS190" s="53" t="str">
        <f t="shared" si="185"/>
        <v>N/A</v>
      </c>
      <c r="AT190" s="54">
        <f t="shared" si="188"/>
        <v>23.527476768324433</v>
      </c>
      <c r="AU190" s="52">
        <f t="shared" si="189"/>
        <v>27.88924861857553</v>
      </c>
      <c r="AV190" s="52">
        <f t="shared" si="190"/>
        <v>23.022668322716726</v>
      </c>
      <c r="AW190" s="52">
        <f t="shared" si="191"/>
        <v>24.837237257817904</v>
      </c>
      <c r="AX190" s="53" t="str">
        <f t="shared" si="192"/>
        <v>N/A</v>
      </c>
      <c r="AZ190" s="38">
        <v>177</v>
      </c>
    </row>
    <row r="191" spans="2:52" ht="12.75">
      <c r="B191" s="35" t="s">
        <v>251</v>
      </c>
      <c r="C191" s="8"/>
      <c r="D191" s="42">
        <v>5</v>
      </c>
      <c r="E191" s="39"/>
      <c r="F191" s="40" t="s">
        <v>148</v>
      </c>
      <c r="G191" s="39"/>
      <c r="H191" s="39"/>
      <c r="I191" s="39"/>
      <c r="J191" s="43">
        <v>61</v>
      </c>
      <c r="K191" s="43">
        <v>18</v>
      </c>
      <c r="L191" s="8"/>
      <c r="M191" s="44">
        <f t="shared" si="174"/>
        <v>3.388888888888889</v>
      </c>
      <c r="N191" s="45" t="str">
        <f t="shared" si="187"/>
        <v>N/A</v>
      </c>
      <c r="O191" s="46"/>
      <c r="P191" s="46"/>
      <c r="Q191" s="44">
        <v>3.625</v>
      </c>
      <c r="R191" s="47">
        <f t="shared" si="194"/>
        <v>12.284722222222221</v>
      </c>
      <c r="S191" s="46"/>
      <c r="T191" s="46"/>
      <c r="U191" s="44">
        <v>2.071</v>
      </c>
      <c r="V191" s="47">
        <f t="shared" si="196"/>
        <v>7.0183888888888895</v>
      </c>
      <c r="W191" s="46"/>
      <c r="X191" s="46"/>
      <c r="Y191" s="44">
        <v>1.474</v>
      </c>
      <c r="Z191" s="47">
        <f t="shared" si="198"/>
        <v>4.995222222222222</v>
      </c>
      <c r="AA191" s="46"/>
      <c r="AB191" s="46"/>
      <c r="AC191" s="44">
        <v>1.038</v>
      </c>
      <c r="AD191" s="47">
        <f t="shared" si="200"/>
        <v>3.517666666666667</v>
      </c>
      <c r="AE191" s="46"/>
      <c r="AF191" s="46"/>
      <c r="AG191" s="44">
        <v>0.844</v>
      </c>
      <c r="AH191" s="47">
        <f t="shared" si="202"/>
        <v>2.860222222222222</v>
      </c>
      <c r="AI191" s="48"/>
      <c r="AJ191" s="48"/>
      <c r="AK191" s="225"/>
      <c r="AL191" s="70"/>
      <c r="AM191" s="50"/>
      <c r="AN191" s="51">
        <f>($AO$4/(Q191*$M191))*$AW$4/(12*5280)*60</f>
        <v>35.696261719189664</v>
      </c>
      <c r="AO191" s="52">
        <f>($AO$4/(U191*$M191))*$AW$4/(12*5280)*60</f>
        <v>62.481385191725025</v>
      </c>
      <c r="AP191" s="52">
        <f>($AO$4/(Y191*$M191))*$AW$4/(12*5280)*60</f>
        <v>87.78761786435722</v>
      </c>
      <c r="AQ191" s="52">
        <f>($AO$4/(AC191*$M191))*$AW$4/(12*5280)*60</f>
        <v>124.6618003199061</v>
      </c>
      <c r="AR191" s="156">
        <f t="shared" si="184"/>
        <v>153.31628996689875</v>
      </c>
      <c r="AS191" s="53" t="str">
        <f t="shared" si="185"/>
        <v>N/A</v>
      </c>
      <c r="AT191" s="54">
        <f t="shared" si="188"/>
        <v>26.78512347253536</v>
      </c>
      <c r="AU191" s="52">
        <f t="shared" si="189"/>
        <v>25.30623267263219</v>
      </c>
      <c r="AV191" s="52">
        <f t="shared" si="190"/>
        <v>36.87418245554889</v>
      </c>
      <c r="AW191" s="52">
        <f t="shared" si="191"/>
        <v>28.654489646992644</v>
      </c>
      <c r="AX191" s="53" t="str">
        <f t="shared" si="192"/>
        <v>N/A</v>
      </c>
      <c r="AZ191" s="38">
        <v>178</v>
      </c>
    </row>
    <row r="192" spans="2:52" ht="12.75">
      <c r="B192" s="35" t="s">
        <v>437</v>
      </c>
      <c r="C192" s="8"/>
      <c r="D192" s="42">
        <v>5</v>
      </c>
      <c r="E192" s="39"/>
      <c r="F192" s="39" t="s">
        <v>152</v>
      </c>
      <c r="G192" s="39"/>
      <c r="H192" s="39"/>
      <c r="I192" s="39"/>
      <c r="J192" s="43">
        <v>63</v>
      </c>
      <c r="K192" s="43">
        <v>16</v>
      </c>
      <c r="L192" s="8"/>
      <c r="M192" s="44">
        <f>J192/K192</f>
        <v>3.9375</v>
      </c>
      <c r="N192" s="45" t="str">
        <f t="shared" si="187"/>
        <v>N/A</v>
      </c>
      <c r="O192" s="46">
        <v>33</v>
      </c>
      <c r="P192" s="46">
        <v>10</v>
      </c>
      <c r="Q192" s="44">
        <f>O192/P192</f>
        <v>3.3</v>
      </c>
      <c r="R192" s="47">
        <f>Q192*M192</f>
        <v>12.993749999999999</v>
      </c>
      <c r="S192" s="46">
        <v>35</v>
      </c>
      <c r="T192" s="46">
        <v>18</v>
      </c>
      <c r="U192" s="44">
        <f>S192/T192</f>
        <v>1.9444444444444444</v>
      </c>
      <c r="V192" s="47">
        <f>U192*M192</f>
        <v>7.65625</v>
      </c>
      <c r="W192" s="46">
        <v>34</v>
      </c>
      <c r="X192" s="46">
        <v>26</v>
      </c>
      <c r="Y192" s="44">
        <f>W192/X192</f>
        <v>1.3076923076923077</v>
      </c>
      <c r="Z192" s="47">
        <f>Y192*M192</f>
        <v>5.149038461538462</v>
      </c>
      <c r="AA192" s="46">
        <v>35</v>
      </c>
      <c r="AB192" s="46">
        <v>34</v>
      </c>
      <c r="AC192" s="44">
        <f>AA192/AB192</f>
        <v>1.0294117647058822</v>
      </c>
      <c r="AD192" s="47">
        <f>AC192*M192</f>
        <v>4.053308823529411</v>
      </c>
      <c r="AE192" s="46">
        <v>36</v>
      </c>
      <c r="AF192" s="46">
        <v>43</v>
      </c>
      <c r="AG192" s="44">
        <f>AE192/AF192</f>
        <v>0.8372093023255814</v>
      </c>
      <c r="AH192" s="47">
        <f>AG192*M192</f>
        <v>3.296511627906977</v>
      </c>
      <c r="AI192" s="48"/>
      <c r="AJ192" s="48"/>
      <c r="AK192" s="225"/>
      <c r="AL192" s="70"/>
      <c r="AM192" s="50"/>
      <c r="AN192" s="51">
        <f>($AO$4/(Q192*$M192))*$AW$4/(12*5280)*60</f>
        <v>33.748429790629324</v>
      </c>
      <c r="AO192" s="52">
        <f>($AO$4/(U192*$M192))*$AW$4/(12*5280)*60</f>
        <v>57.27590655895376</v>
      </c>
      <c r="AP192" s="52">
        <f>($AO$4/(Y192*$M192))*$AW$4/(12*5280)*60</f>
        <v>85.16515517752929</v>
      </c>
      <c r="AQ192" s="52">
        <f>($AO$4/(AC192*$M192))*$AW$4/(12*5280)*60</f>
        <v>108.18782350024601</v>
      </c>
      <c r="AR192" s="156">
        <f aca="true" t="shared" si="207" ref="AR192:AR202">IF(AG192&lt;&gt;0,($AO$4/(AG192*$M192))*$AW$4/(12*5280)*60,"N/A")</f>
        <v>133.02506075806392</v>
      </c>
      <c r="AS192" s="53" t="str">
        <f aca="true" t="shared" si="208" ref="AS192:AS229">IF(AK192&lt;&gt;0,($AO$4/(AK192*$M192))*$AW$4/(12*5280)*60,"N/A")</f>
        <v>N/A</v>
      </c>
      <c r="AT192" s="54">
        <f>AO192-AN192</f>
        <v>23.527476768324433</v>
      </c>
      <c r="AU192" s="52">
        <f>AP192-AO192</f>
        <v>27.88924861857553</v>
      </c>
      <c r="AV192" s="52">
        <f>AQ192-AP192</f>
        <v>23.022668322716726</v>
      </c>
      <c r="AW192" s="52">
        <f>IF(AR192&lt;&gt;"N/A",AR192-AQ192,"N/A")</f>
        <v>24.837237257817904</v>
      </c>
      <c r="AX192" s="53" t="str">
        <f>IF(AS192&lt;&gt;"N/A",AS192-AR192,"N/A")</f>
        <v>N/A</v>
      </c>
      <c r="AZ192" s="38">
        <v>179</v>
      </c>
    </row>
    <row r="193" spans="2:52" ht="12.75">
      <c r="B193" s="297" t="s">
        <v>272</v>
      </c>
      <c r="C193" s="8"/>
      <c r="D193" s="8">
        <v>5</v>
      </c>
      <c r="E193" s="39"/>
      <c r="F193" s="40" t="s">
        <v>287</v>
      </c>
      <c r="G193" s="39"/>
      <c r="H193" s="39"/>
      <c r="I193" s="39"/>
      <c r="J193" s="43">
        <v>61</v>
      </c>
      <c r="K193" s="43">
        <v>18</v>
      </c>
      <c r="L193" s="8"/>
      <c r="M193" s="44">
        <f aca="true" t="shared" si="209" ref="M193:M203">J193/K193</f>
        <v>3.388888888888889</v>
      </c>
      <c r="N193" s="45" t="str">
        <f t="shared" si="187"/>
        <v>N/A</v>
      </c>
      <c r="O193" s="46">
        <v>34</v>
      </c>
      <c r="P193" s="46">
        <v>9</v>
      </c>
      <c r="Q193" s="44">
        <f aca="true" t="shared" si="210" ref="Q193:Q201">O193/P193</f>
        <v>3.7777777777777777</v>
      </c>
      <c r="R193" s="47">
        <f aca="true" t="shared" si="211" ref="R193:R202">Q193*M193</f>
        <v>12.802469135802468</v>
      </c>
      <c r="S193" s="46">
        <v>36</v>
      </c>
      <c r="T193" s="46">
        <v>17</v>
      </c>
      <c r="U193" s="44">
        <f aca="true" t="shared" si="212" ref="U193:U201">S193/T193</f>
        <v>2.1176470588235294</v>
      </c>
      <c r="V193" s="47">
        <f aca="true" t="shared" si="213" ref="V193:V202">U193*M193</f>
        <v>7.176470588235294</v>
      </c>
      <c r="W193" s="46">
        <v>34</v>
      </c>
      <c r="X193" s="46">
        <v>25</v>
      </c>
      <c r="Y193" s="44">
        <f aca="true" t="shared" si="214" ref="Y193:Y201">W193/X193</f>
        <v>1.36</v>
      </c>
      <c r="Z193" s="47">
        <f aca="true" t="shared" si="215" ref="Z193:Z202">Y193*M193</f>
        <v>4.608888888888889</v>
      </c>
      <c r="AA193" s="46">
        <v>34</v>
      </c>
      <c r="AB193" s="46">
        <v>35</v>
      </c>
      <c r="AC193" s="44">
        <f aca="true" t="shared" si="216" ref="AC193:AC201">AA193/AB193</f>
        <v>0.9714285714285714</v>
      </c>
      <c r="AD193" s="47">
        <f aca="true" t="shared" si="217" ref="AD193:AD202">AC193*M193</f>
        <v>3.292063492063492</v>
      </c>
      <c r="AE193" s="46">
        <v>34</v>
      </c>
      <c r="AF193" s="46">
        <v>45</v>
      </c>
      <c r="AG193" s="44">
        <f aca="true" t="shared" si="218" ref="AG193:AG201">AE193/AF193</f>
        <v>0.7555555555555555</v>
      </c>
      <c r="AH193" s="47">
        <f aca="true" t="shared" si="219" ref="AH193:AH202">AG193*M193</f>
        <v>2.5604938271604936</v>
      </c>
      <c r="AI193" s="48"/>
      <c r="AJ193" s="48"/>
      <c r="AK193" s="225"/>
      <c r="AL193" s="70"/>
      <c r="AM193" s="50"/>
      <c r="AN193" s="51">
        <f aca="true" t="shared" si="220" ref="AN193:AN201">($AO$4/(Q193*$M193))*$AW$4/(12*5280)*60</f>
        <v>34.25266289966362</v>
      </c>
      <c r="AO193" s="52">
        <f aca="true" t="shared" si="221" ref="AO193:AO201">($AO$4/(U193*$M193))*$AW$4/(12*5280)*60</f>
        <v>61.10505912347398</v>
      </c>
      <c r="AP193" s="52">
        <f aca="true" t="shared" si="222" ref="AP193:AP201">($AO$4/(Y193*$M193))*$AW$4/(12*5280)*60</f>
        <v>95.14628583239893</v>
      </c>
      <c r="AQ193" s="52">
        <f aca="true" t="shared" si="223" ref="AQ193:AQ201">($AO$4/(AC193*$M193))*$AW$4/(12*5280)*60</f>
        <v>133.20480016535848</v>
      </c>
      <c r="AR193" s="156">
        <f t="shared" si="207"/>
        <v>171.26331449831807</v>
      </c>
      <c r="AS193" s="53" t="str">
        <f t="shared" si="208"/>
        <v>N/A</v>
      </c>
      <c r="AT193" s="54">
        <f t="shared" si="188"/>
        <v>26.85239622381036</v>
      </c>
      <c r="AU193" s="52">
        <f t="shared" si="189"/>
        <v>34.04122670892495</v>
      </c>
      <c r="AV193" s="52">
        <f t="shared" si="190"/>
        <v>38.05851433295955</v>
      </c>
      <c r="AW193" s="52">
        <f t="shared" si="191"/>
        <v>38.05851433295959</v>
      </c>
      <c r="AX193" s="53" t="str">
        <f t="shared" si="192"/>
        <v>N/A</v>
      </c>
      <c r="AZ193" s="38">
        <v>180</v>
      </c>
    </row>
    <row r="194" spans="2:52" ht="12.75">
      <c r="B194" s="297" t="s">
        <v>277</v>
      </c>
      <c r="C194" s="8"/>
      <c r="D194" s="42">
        <v>5</v>
      </c>
      <c r="E194" s="39"/>
      <c r="F194" s="40" t="s">
        <v>247</v>
      </c>
      <c r="G194" s="39"/>
      <c r="H194" s="39"/>
      <c r="I194" s="39"/>
      <c r="J194" s="43">
        <v>61</v>
      </c>
      <c r="K194" s="43">
        <v>18</v>
      </c>
      <c r="L194" s="8"/>
      <c r="M194" s="44">
        <f t="shared" si="209"/>
        <v>3.388888888888889</v>
      </c>
      <c r="N194" s="45" t="str">
        <f t="shared" si="187"/>
        <v>N/A</v>
      </c>
      <c r="O194" s="46">
        <v>34</v>
      </c>
      <c r="P194" s="46">
        <v>9</v>
      </c>
      <c r="Q194" s="44">
        <f t="shared" si="210"/>
        <v>3.7777777777777777</v>
      </c>
      <c r="R194" s="47">
        <f t="shared" si="211"/>
        <v>12.802469135802468</v>
      </c>
      <c r="S194" s="46">
        <v>33</v>
      </c>
      <c r="T194" s="46">
        <v>16</v>
      </c>
      <c r="U194" s="44">
        <f t="shared" si="212"/>
        <v>2.0625</v>
      </c>
      <c r="V194" s="47">
        <f t="shared" si="213"/>
        <v>6.989583333333333</v>
      </c>
      <c r="W194" s="46">
        <v>31</v>
      </c>
      <c r="X194" s="46">
        <v>23</v>
      </c>
      <c r="Y194" s="44">
        <f t="shared" si="214"/>
        <v>1.3478260869565217</v>
      </c>
      <c r="Z194" s="47">
        <f t="shared" si="215"/>
        <v>4.567632850241546</v>
      </c>
      <c r="AA194" s="46">
        <v>29</v>
      </c>
      <c r="AB194" s="46">
        <v>30</v>
      </c>
      <c r="AC194" s="44">
        <f t="shared" si="216"/>
        <v>0.9666666666666667</v>
      </c>
      <c r="AD194" s="47">
        <f t="shared" si="217"/>
        <v>3.2759259259259257</v>
      </c>
      <c r="AE194" s="46">
        <v>30</v>
      </c>
      <c r="AF194" s="46">
        <v>39</v>
      </c>
      <c r="AG194" s="44">
        <f t="shared" si="218"/>
        <v>0.7692307692307693</v>
      </c>
      <c r="AH194" s="47">
        <f t="shared" si="219"/>
        <v>2.606837606837607</v>
      </c>
      <c r="AI194" s="48"/>
      <c r="AJ194" s="48"/>
      <c r="AK194" s="225"/>
      <c r="AL194" s="70"/>
      <c r="AM194" s="50"/>
      <c r="AN194" s="51">
        <f t="shared" si="220"/>
        <v>34.25266289966362</v>
      </c>
      <c r="AO194" s="52">
        <f t="shared" si="221"/>
        <v>62.7388842337273</v>
      </c>
      <c r="AP194" s="52">
        <f t="shared" si="222"/>
        <v>96.00567163991737</v>
      </c>
      <c r="AQ194" s="52">
        <f t="shared" si="223"/>
        <v>133.8609814469613</v>
      </c>
      <c r="AR194" s="156">
        <f t="shared" si="207"/>
        <v>168.2186333516813</v>
      </c>
      <c r="AS194" s="53" t="str">
        <f t="shared" si="208"/>
        <v>N/A</v>
      </c>
      <c r="AT194" s="54">
        <f t="shared" si="188"/>
        <v>28.48622133406368</v>
      </c>
      <c r="AU194" s="52">
        <f t="shared" si="189"/>
        <v>33.26678740619007</v>
      </c>
      <c r="AV194" s="52">
        <f t="shared" si="190"/>
        <v>37.85530980704392</v>
      </c>
      <c r="AW194" s="52">
        <f t="shared" si="191"/>
        <v>34.35765190472</v>
      </c>
      <c r="AX194" s="53" t="str">
        <f t="shared" si="192"/>
        <v>N/A</v>
      </c>
      <c r="AZ194" s="38">
        <v>181</v>
      </c>
    </row>
    <row r="195" spans="2:52" ht="12.75">
      <c r="B195" s="297" t="s">
        <v>256</v>
      </c>
      <c r="C195" s="8"/>
      <c r="D195" s="8">
        <v>5</v>
      </c>
      <c r="E195" s="39"/>
      <c r="F195" s="40" t="s">
        <v>311</v>
      </c>
      <c r="G195" s="39"/>
      <c r="H195" s="39"/>
      <c r="I195" s="39"/>
      <c r="J195" s="43">
        <v>72</v>
      </c>
      <c r="K195" s="43">
        <v>17</v>
      </c>
      <c r="L195" s="8"/>
      <c r="M195" s="44">
        <f t="shared" si="209"/>
        <v>4.235294117647059</v>
      </c>
      <c r="N195" s="45" t="str">
        <f t="shared" si="187"/>
        <v>N/A</v>
      </c>
      <c r="O195" s="46">
        <v>34</v>
      </c>
      <c r="P195" s="46">
        <v>9</v>
      </c>
      <c r="Q195" s="44">
        <f t="shared" si="210"/>
        <v>3.7777777777777777</v>
      </c>
      <c r="R195" s="47">
        <f t="shared" si="211"/>
        <v>16</v>
      </c>
      <c r="S195" s="46">
        <v>36</v>
      </c>
      <c r="T195" s="46">
        <v>17</v>
      </c>
      <c r="U195" s="44">
        <f t="shared" si="212"/>
        <v>2.1176470588235294</v>
      </c>
      <c r="V195" s="47">
        <f t="shared" si="213"/>
        <v>8.96885813148789</v>
      </c>
      <c r="W195" s="46">
        <v>34</v>
      </c>
      <c r="X195" s="46">
        <v>25</v>
      </c>
      <c r="Y195" s="44">
        <f t="shared" si="214"/>
        <v>1.36</v>
      </c>
      <c r="Z195" s="47">
        <f t="shared" si="215"/>
        <v>5.760000000000001</v>
      </c>
      <c r="AA195" s="46">
        <v>35</v>
      </c>
      <c r="AB195" s="46">
        <v>34</v>
      </c>
      <c r="AC195" s="44">
        <f t="shared" si="216"/>
        <v>1.0294117647058822</v>
      </c>
      <c r="AD195" s="47">
        <f t="shared" si="217"/>
        <v>4.359861591695501</v>
      </c>
      <c r="AE195" s="46">
        <v>36</v>
      </c>
      <c r="AF195" s="46">
        <v>43</v>
      </c>
      <c r="AG195" s="44">
        <f t="shared" si="218"/>
        <v>0.8372093023255814</v>
      </c>
      <c r="AH195" s="47">
        <f t="shared" si="219"/>
        <v>3.5458276333789334</v>
      </c>
      <c r="AI195" s="48"/>
      <c r="AJ195" s="48"/>
      <c r="AK195" s="225"/>
      <c r="AL195" s="70"/>
      <c r="AM195" s="50"/>
      <c r="AN195" s="51">
        <f t="shared" si="220"/>
        <v>27.407416224499357</v>
      </c>
      <c r="AO195" s="52">
        <f t="shared" si="221"/>
        <v>48.89347709185379</v>
      </c>
      <c r="AP195" s="52">
        <f t="shared" si="222"/>
        <v>76.13171173472044</v>
      </c>
      <c r="AQ195" s="52">
        <f t="shared" si="223"/>
        <v>100.58086716038497</v>
      </c>
      <c r="AR195" s="156">
        <f t="shared" si="207"/>
        <v>123.67173617351251</v>
      </c>
      <c r="AS195" s="53" t="str">
        <f t="shared" si="208"/>
        <v>N/A</v>
      </c>
      <c r="AT195" s="54">
        <f t="shared" si="188"/>
        <v>21.486060867354432</v>
      </c>
      <c r="AU195" s="52">
        <f t="shared" si="189"/>
        <v>27.23823464286665</v>
      </c>
      <c r="AV195" s="52">
        <f t="shared" si="190"/>
        <v>24.44915542566453</v>
      </c>
      <c r="AW195" s="52">
        <f t="shared" si="191"/>
        <v>23.090869013127545</v>
      </c>
      <c r="AX195" s="53" t="str">
        <f t="shared" si="192"/>
        <v>N/A</v>
      </c>
      <c r="AZ195" s="38">
        <v>182</v>
      </c>
    </row>
    <row r="196" spans="2:52" ht="12.75">
      <c r="B196" s="297" t="s">
        <v>263</v>
      </c>
      <c r="C196" s="8"/>
      <c r="D196" s="42">
        <v>5</v>
      </c>
      <c r="E196" s="39"/>
      <c r="F196" s="40" t="s">
        <v>286</v>
      </c>
      <c r="G196" s="39"/>
      <c r="H196" s="39"/>
      <c r="I196" s="39"/>
      <c r="J196" s="43">
        <v>71</v>
      </c>
      <c r="K196" s="43">
        <v>18</v>
      </c>
      <c r="L196" s="8"/>
      <c r="M196" s="44">
        <f t="shared" si="209"/>
        <v>3.9444444444444446</v>
      </c>
      <c r="N196" s="45" t="str">
        <f t="shared" si="187"/>
        <v>N/A</v>
      </c>
      <c r="O196" s="46">
        <v>33</v>
      </c>
      <c r="P196" s="46">
        <v>10</v>
      </c>
      <c r="Q196" s="44">
        <f t="shared" si="210"/>
        <v>3.3</v>
      </c>
      <c r="R196" s="47">
        <f t="shared" si="211"/>
        <v>13.016666666666667</v>
      </c>
      <c r="S196" s="46">
        <v>35</v>
      </c>
      <c r="T196" s="46">
        <v>18</v>
      </c>
      <c r="U196" s="44">
        <f t="shared" si="212"/>
        <v>1.9444444444444444</v>
      </c>
      <c r="V196" s="47">
        <f t="shared" si="213"/>
        <v>7.669753086419753</v>
      </c>
      <c r="W196" s="46">
        <v>34</v>
      </c>
      <c r="X196" s="46">
        <v>26</v>
      </c>
      <c r="Y196" s="44">
        <f t="shared" si="214"/>
        <v>1.3076923076923077</v>
      </c>
      <c r="Z196" s="47">
        <f t="shared" si="215"/>
        <v>5.1581196581196584</v>
      </c>
      <c r="AA196" s="46">
        <v>35</v>
      </c>
      <c r="AB196" s="46">
        <v>34</v>
      </c>
      <c r="AC196" s="44">
        <f t="shared" si="216"/>
        <v>1.0294117647058822</v>
      </c>
      <c r="AD196" s="47">
        <f t="shared" si="217"/>
        <v>4.060457516339869</v>
      </c>
      <c r="AE196" s="46">
        <v>36</v>
      </c>
      <c r="AF196" s="46">
        <v>43</v>
      </c>
      <c r="AG196" s="44">
        <f t="shared" si="218"/>
        <v>0.8372093023255814</v>
      </c>
      <c r="AH196" s="47">
        <f t="shared" si="219"/>
        <v>3.3023255813953494</v>
      </c>
      <c r="AI196" s="48"/>
      <c r="AJ196" s="48"/>
      <c r="AK196" s="225"/>
      <c r="AL196" s="70"/>
      <c r="AM196" s="50"/>
      <c r="AN196" s="51">
        <f t="shared" si="220"/>
        <v>33.68901354099793</v>
      </c>
      <c r="AO196" s="52">
        <f t="shared" si="221"/>
        <v>57.175068695293625</v>
      </c>
      <c r="AP196" s="52">
        <f t="shared" si="222"/>
        <v>85.01521652404772</v>
      </c>
      <c r="AQ196" s="52">
        <f t="shared" si="223"/>
        <v>107.9973519799991</v>
      </c>
      <c r="AR196" s="156">
        <f t="shared" si="207"/>
        <v>132.7908617074335</v>
      </c>
      <c r="AS196" s="53" t="str">
        <f t="shared" si="208"/>
        <v>N/A</v>
      </c>
      <c r="AT196" s="54">
        <f t="shared" si="188"/>
        <v>23.4860551542957</v>
      </c>
      <c r="AU196" s="52">
        <f t="shared" si="189"/>
        <v>27.84014782875409</v>
      </c>
      <c r="AV196" s="52">
        <f t="shared" si="190"/>
        <v>22.98213545595138</v>
      </c>
      <c r="AW196" s="52">
        <f t="shared" si="191"/>
        <v>24.793509727434397</v>
      </c>
      <c r="AX196" s="53" t="str">
        <f t="shared" si="192"/>
        <v>N/A</v>
      </c>
      <c r="AZ196" s="38">
        <v>183</v>
      </c>
    </row>
    <row r="197" spans="2:52" ht="12.75">
      <c r="B197" s="301" t="s">
        <v>309</v>
      </c>
      <c r="C197" s="42"/>
      <c r="D197" s="42">
        <v>5</v>
      </c>
      <c r="E197" s="205"/>
      <c r="F197" s="40" t="s">
        <v>297</v>
      </c>
      <c r="G197" s="39"/>
      <c r="H197" s="39"/>
      <c r="I197" s="39"/>
      <c r="J197" s="43">
        <v>72</v>
      </c>
      <c r="K197" s="43">
        <v>17</v>
      </c>
      <c r="L197" s="8"/>
      <c r="M197" s="44">
        <f t="shared" si="209"/>
        <v>4.235294117647059</v>
      </c>
      <c r="N197" s="45" t="str">
        <f t="shared" si="187"/>
        <v>N/A</v>
      </c>
      <c r="O197" s="46">
        <v>34</v>
      </c>
      <c r="P197" s="46">
        <v>9</v>
      </c>
      <c r="Q197" s="44">
        <f t="shared" si="210"/>
        <v>3.7777777777777777</v>
      </c>
      <c r="R197" s="47">
        <f t="shared" si="211"/>
        <v>16</v>
      </c>
      <c r="S197" s="46">
        <v>35</v>
      </c>
      <c r="T197" s="46">
        <v>18</v>
      </c>
      <c r="U197" s="44">
        <f t="shared" si="212"/>
        <v>1.9444444444444444</v>
      </c>
      <c r="V197" s="47">
        <f t="shared" si="213"/>
        <v>8.235294117647058</v>
      </c>
      <c r="W197" s="46">
        <v>34</v>
      </c>
      <c r="X197" s="46">
        <v>26</v>
      </c>
      <c r="Y197" s="44">
        <f t="shared" si="214"/>
        <v>1.3076923076923077</v>
      </c>
      <c r="Z197" s="47">
        <f t="shared" si="215"/>
        <v>5.538461538461538</v>
      </c>
      <c r="AA197" s="46">
        <v>35</v>
      </c>
      <c r="AB197" s="46">
        <v>34</v>
      </c>
      <c r="AC197" s="44">
        <f t="shared" si="216"/>
        <v>1.0294117647058822</v>
      </c>
      <c r="AD197" s="47">
        <f t="shared" si="217"/>
        <v>4.359861591695501</v>
      </c>
      <c r="AE197" s="46">
        <v>36</v>
      </c>
      <c r="AF197" s="46">
        <v>43</v>
      </c>
      <c r="AG197" s="44">
        <f t="shared" si="218"/>
        <v>0.8372093023255814</v>
      </c>
      <c r="AH197" s="47">
        <f t="shared" si="219"/>
        <v>3.5458276333789334</v>
      </c>
      <c r="AI197" s="48"/>
      <c r="AJ197" s="48"/>
      <c r="AK197" s="225"/>
      <c r="AL197" s="70"/>
      <c r="AM197" s="50"/>
      <c r="AN197" s="51">
        <f t="shared" si="220"/>
        <v>27.407416224499357</v>
      </c>
      <c r="AO197" s="52">
        <f t="shared" si="221"/>
        <v>53.24869437902733</v>
      </c>
      <c r="AP197" s="52">
        <f t="shared" si="222"/>
        <v>79.17698020410926</v>
      </c>
      <c r="AQ197" s="52">
        <f t="shared" si="223"/>
        <v>100.58086716038497</v>
      </c>
      <c r="AR197" s="156">
        <f t="shared" si="207"/>
        <v>123.67173617351251</v>
      </c>
      <c r="AS197" s="53" t="str">
        <f t="shared" si="208"/>
        <v>N/A</v>
      </c>
      <c r="AT197" s="54">
        <f t="shared" si="188"/>
        <v>25.84127815452797</v>
      </c>
      <c r="AU197" s="52">
        <f t="shared" si="189"/>
        <v>25.92828582508193</v>
      </c>
      <c r="AV197" s="52">
        <f t="shared" si="190"/>
        <v>21.403886956275713</v>
      </c>
      <c r="AW197" s="52">
        <f t="shared" si="191"/>
        <v>23.090869013127545</v>
      </c>
      <c r="AX197" s="53" t="str">
        <f t="shared" si="192"/>
        <v>N/A</v>
      </c>
      <c r="AZ197" s="38">
        <v>184</v>
      </c>
    </row>
    <row r="198" spans="2:52" ht="12.75">
      <c r="B198" s="297" t="s">
        <v>270</v>
      </c>
      <c r="C198" s="8"/>
      <c r="D198" s="8">
        <v>5</v>
      </c>
      <c r="E198" s="39"/>
      <c r="F198" s="40" t="s">
        <v>283</v>
      </c>
      <c r="G198" s="39"/>
      <c r="H198" s="39"/>
      <c r="I198" s="39"/>
      <c r="J198" s="43">
        <v>63</v>
      </c>
      <c r="K198" s="43">
        <v>16</v>
      </c>
      <c r="L198" s="8"/>
      <c r="M198" s="44">
        <f t="shared" si="209"/>
        <v>3.9375</v>
      </c>
      <c r="N198" s="45" t="str">
        <f t="shared" si="187"/>
        <v>N/A</v>
      </c>
      <c r="O198" s="46">
        <v>33</v>
      </c>
      <c r="P198" s="46">
        <v>10</v>
      </c>
      <c r="Q198" s="44">
        <f t="shared" si="210"/>
        <v>3.3</v>
      </c>
      <c r="R198" s="47">
        <f t="shared" si="211"/>
        <v>12.993749999999999</v>
      </c>
      <c r="S198" s="46">
        <v>35</v>
      </c>
      <c r="T198" s="46">
        <v>18</v>
      </c>
      <c r="U198" s="44">
        <f t="shared" si="212"/>
        <v>1.9444444444444444</v>
      </c>
      <c r="V198" s="47">
        <f t="shared" si="213"/>
        <v>7.65625</v>
      </c>
      <c r="W198" s="46">
        <v>34</v>
      </c>
      <c r="X198" s="46">
        <v>26</v>
      </c>
      <c r="Y198" s="44">
        <f t="shared" si="214"/>
        <v>1.3076923076923077</v>
      </c>
      <c r="Z198" s="47">
        <f t="shared" si="215"/>
        <v>5.149038461538462</v>
      </c>
      <c r="AA198" s="46">
        <v>35</v>
      </c>
      <c r="AB198" s="46">
        <v>34</v>
      </c>
      <c r="AC198" s="44">
        <f t="shared" si="216"/>
        <v>1.0294117647058822</v>
      </c>
      <c r="AD198" s="47">
        <f t="shared" si="217"/>
        <v>4.053308823529411</v>
      </c>
      <c r="AE198" s="46">
        <v>36</v>
      </c>
      <c r="AF198" s="46">
        <v>43</v>
      </c>
      <c r="AG198" s="44">
        <f t="shared" si="218"/>
        <v>0.8372093023255814</v>
      </c>
      <c r="AH198" s="47">
        <f t="shared" si="219"/>
        <v>3.296511627906977</v>
      </c>
      <c r="AI198" s="48"/>
      <c r="AJ198" s="48"/>
      <c r="AK198" s="225"/>
      <c r="AL198" s="70"/>
      <c r="AM198" s="50"/>
      <c r="AN198" s="51">
        <f t="shared" si="220"/>
        <v>33.748429790629324</v>
      </c>
      <c r="AO198" s="52">
        <f t="shared" si="221"/>
        <v>57.27590655895376</v>
      </c>
      <c r="AP198" s="52">
        <f t="shared" si="222"/>
        <v>85.16515517752929</v>
      </c>
      <c r="AQ198" s="52">
        <f t="shared" si="223"/>
        <v>108.18782350024601</v>
      </c>
      <c r="AR198" s="156">
        <f t="shared" si="207"/>
        <v>133.02506075806392</v>
      </c>
      <c r="AS198" s="53" t="str">
        <f t="shared" si="208"/>
        <v>N/A</v>
      </c>
      <c r="AT198" s="54">
        <f t="shared" si="188"/>
        <v>23.527476768324433</v>
      </c>
      <c r="AU198" s="52">
        <f t="shared" si="189"/>
        <v>27.88924861857553</v>
      </c>
      <c r="AV198" s="52">
        <f t="shared" si="190"/>
        <v>23.022668322716726</v>
      </c>
      <c r="AW198" s="52">
        <f t="shared" si="191"/>
        <v>24.837237257817904</v>
      </c>
      <c r="AX198" s="53" t="str">
        <f t="shared" si="192"/>
        <v>N/A</v>
      </c>
      <c r="AZ198" s="38">
        <v>185</v>
      </c>
    </row>
    <row r="199" spans="2:52" ht="12.75">
      <c r="B199" s="297" t="s">
        <v>289</v>
      </c>
      <c r="C199" s="8"/>
      <c r="D199" s="42">
        <v>5</v>
      </c>
      <c r="E199" s="39"/>
      <c r="F199" s="40" t="s">
        <v>291</v>
      </c>
      <c r="G199" s="39"/>
      <c r="H199" s="39"/>
      <c r="I199" s="39"/>
      <c r="J199" s="43">
        <v>70</v>
      </c>
      <c r="K199" s="43">
        <v>19</v>
      </c>
      <c r="L199" s="8"/>
      <c r="M199" s="44">
        <f t="shared" si="209"/>
        <v>3.6842105263157894</v>
      </c>
      <c r="N199" s="45" t="str">
        <f t="shared" si="187"/>
        <v>N/A</v>
      </c>
      <c r="O199" s="46">
        <v>33</v>
      </c>
      <c r="P199" s="46">
        <v>10</v>
      </c>
      <c r="Q199" s="44">
        <f t="shared" si="210"/>
        <v>3.3</v>
      </c>
      <c r="R199" s="47">
        <f t="shared" si="211"/>
        <v>12.157894736842104</v>
      </c>
      <c r="S199" s="46">
        <v>35</v>
      </c>
      <c r="T199" s="46">
        <v>18</v>
      </c>
      <c r="U199" s="44">
        <f t="shared" si="212"/>
        <v>1.9444444444444444</v>
      </c>
      <c r="V199" s="47">
        <f t="shared" si="213"/>
        <v>7.163742690058479</v>
      </c>
      <c r="W199" s="46">
        <v>34</v>
      </c>
      <c r="X199" s="46">
        <v>26</v>
      </c>
      <c r="Y199" s="44">
        <f t="shared" si="214"/>
        <v>1.3076923076923077</v>
      </c>
      <c r="Z199" s="47">
        <f t="shared" si="215"/>
        <v>4.817813765182186</v>
      </c>
      <c r="AA199" s="46">
        <v>35</v>
      </c>
      <c r="AB199" s="46">
        <v>34</v>
      </c>
      <c r="AC199" s="44">
        <f t="shared" si="216"/>
        <v>1.0294117647058822</v>
      </c>
      <c r="AD199" s="47">
        <f t="shared" si="217"/>
        <v>3.792569659442724</v>
      </c>
      <c r="AE199" s="46">
        <v>36</v>
      </c>
      <c r="AF199" s="46">
        <v>43</v>
      </c>
      <c r="AG199" s="44">
        <f t="shared" si="218"/>
        <v>0.8372093023255814</v>
      </c>
      <c r="AH199" s="47">
        <f t="shared" si="219"/>
        <v>3.084455324357405</v>
      </c>
      <c r="AI199" s="48"/>
      <c r="AJ199" s="48"/>
      <c r="AK199" s="225"/>
      <c r="AL199" s="70"/>
      <c r="AM199" s="50"/>
      <c r="AN199" s="51">
        <f t="shared" si="220"/>
        <v>36.06863433873509</v>
      </c>
      <c r="AO199" s="52">
        <f t="shared" si="221"/>
        <v>61.21362513488184</v>
      </c>
      <c r="AP199" s="52">
        <f t="shared" si="222"/>
        <v>91.02025959598443</v>
      </c>
      <c r="AQ199" s="52">
        <f t="shared" si="223"/>
        <v>115.62573636588793</v>
      </c>
      <c r="AR199" s="156">
        <f t="shared" si="207"/>
        <v>142.17053368518083</v>
      </c>
      <c r="AS199" s="53" t="str">
        <f t="shared" si="208"/>
        <v>N/A</v>
      </c>
      <c r="AT199" s="54">
        <f t="shared" si="188"/>
        <v>25.14499079614675</v>
      </c>
      <c r="AU199" s="52">
        <f t="shared" si="189"/>
        <v>29.80663446110259</v>
      </c>
      <c r="AV199" s="52">
        <f t="shared" si="190"/>
        <v>24.605476769903504</v>
      </c>
      <c r="AW199" s="52">
        <f t="shared" si="191"/>
        <v>26.544797319292897</v>
      </c>
      <c r="AX199" s="53" t="str">
        <f t="shared" si="192"/>
        <v>N/A</v>
      </c>
      <c r="AZ199" s="38">
        <v>186</v>
      </c>
    </row>
    <row r="200" spans="2:52" ht="12.75">
      <c r="B200" s="297" t="s">
        <v>171</v>
      </c>
      <c r="C200" s="8" t="s">
        <v>172</v>
      </c>
      <c r="D200" s="8">
        <v>5</v>
      </c>
      <c r="E200" s="39"/>
      <c r="F200" s="39" t="s">
        <v>173</v>
      </c>
      <c r="G200" s="39"/>
      <c r="H200" s="39"/>
      <c r="I200" s="39"/>
      <c r="J200" s="43">
        <v>62</v>
      </c>
      <c r="K200" s="43">
        <v>17</v>
      </c>
      <c r="L200" s="8"/>
      <c r="M200" s="44">
        <f t="shared" si="209"/>
        <v>3.6470588235294117</v>
      </c>
      <c r="N200" s="45" t="str">
        <f t="shared" si="187"/>
        <v>N/A</v>
      </c>
      <c r="O200" s="46">
        <v>33</v>
      </c>
      <c r="P200" s="46">
        <v>10</v>
      </c>
      <c r="Q200" s="44">
        <f t="shared" si="210"/>
        <v>3.3</v>
      </c>
      <c r="R200" s="47">
        <f t="shared" si="211"/>
        <v>12.035294117647059</v>
      </c>
      <c r="S200" s="46">
        <v>35</v>
      </c>
      <c r="T200" s="46">
        <v>18</v>
      </c>
      <c r="U200" s="44">
        <f t="shared" si="212"/>
        <v>1.9444444444444444</v>
      </c>
      <c r="V200" s="47">
        <f t="shared" si="213"/>
        <v>7.091503267973856</v>
      </c>
      <c r="W200" s="46">
        <v>34</v>
      </c>
      <c r="X200" s="46">
        <v>26</v>
      </c>
      <c r="Y200" s="44">
        <f t="shared" si="214"/>
        <v>1.3076923076923077</v>
      </c>
      <c r="Z200" s="47">
        <f t="shared" si="215"/>
        <v>4.769230769230769</v>
      </c>
      <c r="AA200" s="46">
        <v>35</v>
      </c>
      <c r="AB200" s="46">
        <v>34</v>
      </c>
      <c r="AC200" s="44">
        <f t="shared" si="216"/>
        <v>1.0294117647058822</v>
      </c>
      <c r="AD200" s="47">
        <f t="shared" si="217"/>
        <v>3.7543252595155705</v>
      </c>
      <c r="AE200" s="46">
        <v>36</v>
      </c>
      <c r="AF200" s="46">
        <v>43</v>
      </c>
      <c r="AG200" s="44">
        <f t="shared" si="218"/>
        <v>0.8372093023255814</v>
      </c>
      <c r="AH200" s="47">
        <f t="shared" si="219"/>
        <v>3.0533515731874146</v>
      </c>
      <c r="AI200" s="45"/>
      <c r="AJ200" s="45"/>
      <c r="AK200" s="49"/>
      <c r="AL200" s="70"/>
      <c r="AM200" s="50"/>
      <c r="AN200" s="51">
        <f t="shared" si="220"/>
        <v>36.43605675984274</v>
      </c>
      <c r="AO200" s="52">
        <f t="shared" si="221"/>
        <v>61.83719347241884</v>
      </c>
      <c r="AP200" s="52">
        <f t="shared" si="222"/>
        <v>91.94746088219141</v>
      </c>
      <c r="AQ200" s="52">
        <f t="shared" si="223"/>
        <v>116.80358767012449</v>
      </c>
      <c r="AR200" s="156">
        <f t="shared" si="207"/>
        <v>143.6187903950468</v>
      </c>
      <c r="AS200" s="53" t="str">
        <f t="shared" si="208"/>
        <v>N/A</v>
      </c>
      <c r="AT200" s="54">
        <f t="shared" si="188"/>
        <v>25.401136712576097</v>
      </c>
      <c r="AU200" s="52">
        <f t="shared" si="189"/>
        <v>30.110267409772568</v>
      </c>
      <c r="AV200" s="52">
        <f t="shared" si="190"/>
        <v>24.85612678793308</v>
      </c>
      <c r="AW200" s="52">
        <f t="shared" si="191"/>
        <v>26.815202724922315</v>
      </c>
      <c r="AX200" s="53" t="str">
        <f t="shared" si="192"/>
        <v>N/A</v>
      </c>
      <c r="AZ200" s="38">
        <v>187</v>
      </c>
    </row>
    <row r="201" spans="2:52" ht="12.75">
      <c r="B201" s="297" t="s">
        <v>294</v>
      </c>
      <c r="C201" s="8"/>
      <c r="D201" s="42">
        <v>5</v>
      </c>
      <c r="E201" s="39"/>
      <c r="F201" s="40" t="s">
        <v>295</v>
      </c>
      <c r="G201" s="39"/>
      <c r="H201" s="39"/>
      <c r="I201" s="39"/>
      <c r="J201" s="43">
        <v>71</v>
      </c>
      <c r="K201" s="43">
        <v>18</v>
      </c>
      <c r="L201" s="8"/>
      <c r="M201" s="44">
        <f t="shared" si="209"/>
        <v>3.9444444444444446</v>
      </c>
      <c r="N201" s="45" t="str">
        <f t="shared" si="187"/>
        <v>N/A</v>
      </c>
      <c r="O201" s="46">
        <v>33</v>
      </c>
      <c r="P201" s="46">
        <v>10</v>
      </c>
      <c r="Q201" s="44">
        <f t="shared" si="210"/>
        <v>3.3</v>
      </c>
      <c r="R201" s="47">
        <f t="shared" si="211"/>
        <v>13.016666666666667</v>
      </c>
      <c r="S201" s="46">
        <v>35</v>
      </c>
      <c r="T201" s="46">
        <v>18</v>
      </c>
      <c r="U201" s="44">
        <f t="shared" si="212"/>
        <v>1.9444444444444444</v>
      </c>
      <c r="V201" s="47">
        <f t="shared" si="213"/>
        <v>7.669753086419753</v>
      </c>
      <c r="W201" s="46">
        <v>34</v>
      </c>
      <c r="X201" s="46">
        <v>26</v>
      </c>
      <c r="Y201" s="44">
        <f t="shared" si="214"/>
        <v>1.3076923076923077</v>
      </c>
      <c r="Z201" s="47">
        <f t="shared" si="215"/>
        <v>5.1581196581196584</v>
      </c>
      <c r="AA201" s="46">
        <v>35</v>
      </c>
      <c r="AB201" s="46">
        <v>34</v>
      </c>
      <c r="AC201" s="44">
        <f t="shared" si="216"/>
        <v>1.0294117647058822</v>
      </c>
      <c r="AD201" s="47">
        <f t="shared" si="217"/>
        <v>4.060457516339869</v>
      </c>
      <c r="AE201" s="46">
        <v>36</v>
      </c>
      <c r="AF201" s="46">
        <v>43</v>
      </c>
      <c r="AG201" s="44">
        <f t="shared" si="218"/>
        <v>0.8372093023255814</v>
      </c>
      <c r="AH201" s="47">
        <f t="shared" si="219"/>
        <v>3.3023255813953494</v>
      </c>
      <c r="AI201" s="48"/>
      <c r="AJ201" s="48"/>
      <c r="AK201" s="225"/>
      <c r="AL201" s="70"/>
      <c r="AM201" s="50"/>
      <c r="AN201" s="51">
        <f t="shared" si="220"/>
        <v>33.68901354099793</v>
      </c>
      <c r="AO201" s="52">
        <f t="shared" si="221"/>
        <v>57.175068695293625</v>
      </c>
      <c r="AP201" s="52">
        <f t="shared" si="222"/>
        <v>85.01521652404772</v>
      </c>
      <c r="AQ201" s="52">
        <f t="shared" si="223"/>
        <v>107.9973519799991</v>
      </c>
      <c r="AR201" s="156">
        <f t="shared" si="207"/>
        <v>132.7908617074335</v>
      </c>
      <c r="AS201" s="53" t="str">
        <f t="shared" si="208"/>
        <v>N/A</v>
      </c>
      <c r="AT201" s="54">
        <f t="shared" si="188"/>
        <v>23.4860551542957</v>
      </c>
      <c r="AU201" s="52">
        <f t="shared" si="189"/>
        <v>27.84014782875409</v>
      </c>
      <c r="AV201" s="52">
        <f t="shared" si="190"/>
        <v>22.98213545595138</v>
      </c>
      <c r="AW201" s="52">
        <f t="shared" si="191"/>
        <v>24.793509727434397</v>
      </c>
      <c r="AX201" s="53" t="str">
        <f t="shared" si="192"/>
        <v>N/A</v>
      </c>
      <c r="AZ201" s="38">
        <v>188</v>
      </c>
    </row>
    <row r="202" spans="2:52" ht="12.75">
      <c r="B202" s="35" t="s">
        <v>252</v>
      </c>
      <c r="C202" s="8" t="s">
        <v>281</v>
      </c>
      <c r="D202" s="42">
        <v>5</v>
      </c>
      <c r="E202" s="39"/>
      <c r="F202" s="40" t="s">
        <v>316</v>
      </c>
      <c r="G202" s="39"/>
      <c r="H202" s="39"/>
      <c r="I202" s="39"/>
      <c r="J202" s="43">
        <v>61</v>
      </c>
      <c r="K202" s="43">
        <v>18</v>
      </c>
      <c r="L202" s="8"/>
      <c r="M202" s="44">
        <f t="shared" si="209"/>
        <v>3.388888888888889</v>
      </c>
      <c r="N202" s="45" t="str">
        <f t="shared" si="187"/>
        <v>N/A</v>
      </c>
      <c r="O202" s="46"/>
      <c r="P202" s="46"/>
      <c r="Q202" s="44">
        <v>3.625</v>
      </c>
      <c r="R202" s="47">
        <f t="shared" si="211"/>
        <v>12.284722222222221</v>
      </c>
      <c r="S202" s="46"/>
      <c r="T202" s="46"/>
      <c r="U202" s="44">
        <v>2.071</v>
      </c>
      <c r="V202" s="47">
        <f t="shared" si="213"/>
        <v>7.0183888888888895</v>
      </c>
      <c r="W202" s="46"/>
      <c r="X202" s="46"/>
      <c r="Y202" s="44">
        <v>1.474</v>
      </c>
      <c r="Z202" s="47">
        <f t="shared" si="215"/>
        <v>4.995222222222222</v>
      </c>
      <c r="AA202" s="46"/>
      <c r="AB202" s="46"/>
      <c r="AC202" s="44">
        <v>1.038</v>
      </c>
      <c r="AD202" s="47">
        <f t="shared" si="217"/>
        <v>3.517666666666667</v>
      </c>
      <c r="AE202" s="46"/>
      <c r="AF202" s="46"/>
      <c r="AG202" s="44">
        <v>0.844</v>
      </c>
      <c r="AH202" s="47">
        <f t="shared" si="219"/>
        <v>2.860222222222222</v>
      </c>
      <c r="AI202" s="48"/>
      <c r="AJ202" s="48"/>
      <c r="AK202" s="225"/>
      <c r="AL202" s="70"/>
      <c r="AM202" s="50"/>
      <c r="AN202" s="51">
        <f>($AO$4/(Q202*$M202))*$AW$4/(12*5280)*60</f>
        <v>35.696261719189664</v>
      </c>
      <c r="AO202" s="52">
        <f>($AO$4/(U202*$M202))*$AW$4/(12*5280)*60</f>
        <v>62.481385191725025</v>
      </c>
      <c r="AP202" s="52">
        <f>($AO$4/(Y202*$M202))*$AW$4/(12*5280)*60</f>
        <v>87.78761786435722</v>
      </c>
      <c r="AQ202" s="52">
        <f>($AO$4/(AC202*$M202))*$AW$4/(12*5280)*60</f>
        <v>124.6618003199061</v>
      </c>
      <c r="AR202" s="156">
        <f t="shared" si="207"/>
        <v>153.31628996689875</v>
      </c>
      <c r="AS202" s="53" t="str">
        <f t="shared" si="208"/>
        <v>N/A</v>
      </c>
      <c r="AT202" s="54">
        <f t="shared" si="188"/>
        <v>26.78512347253536</v>
      </c>
      <c r="AU202" s="52">
        <f t="shared" si="189"/>
        <v>25.30623267263219</v>
      </c>
      <c r="AV202" s="52">
        <f t="shared" si="190"/>
        <v>36.87418245554889</v>
      </c>
      <c r="AW202" s="52">
        <f t="shared" si="191"/>
        <v>28.654489646992644</v>
      </c>
      <c r="AX202" s="53" t="str">
        <f t="shared" si="192"/>
        <v>N/A</v>
      </c>
      <c r="AZ202" s="38">
        <v>189</v>
      </c>
    </row>
    <row r="203" spans="2:52" ht="12.75">
      <c r="B203" s="297" t="s">
        <v>258</v>
      </c>
      <c r="C203" s="8"/>
      <c r="D203" s="8">
        <v>5</v>
      </c>
      <c r="E203" s="39"/>
      <c r="F203" s="341" t="s">
        <v>636</v>
      </c>
      <c r="G203" s="39"/>
      <c r="H203" s="39"/>
      <c r="I203" s="39"/>
      <c r="J203" s="43">
        <v>72</v>
      </c>
      <c r="K203" s="43">
        <v>17</v>
      </c>
      <c r="L203" s="8"/>
      <c r="M203" s="44">
        <f t="shared" si="209"/>
        <v>4.235294117647059</v>
      </c>
      <c r="N203" s="45" t="str">
        <f t="shared" si="187"/>
        <v>N/A</v>
      </c>
      <c r="O203" s="46">
        <v>34</v>
      </c>
      <c r="P203" s="46">
        <v>9</v>
      </c>
      <c r="Q203" s="44">
        <f aca="true" t="shared" si="224" ref="Q203:Q209">O203/P203</f>
        <v>3.7777777777777777</v>
      </c>
      <c r="R203" s="47">
        <f aca="true" t="shared" si="225" ref="R203:R209">Q203*M203</f>
        <v>16</v>
      </c>
      <c r="S203" s="46">
        <v>36</v>
      </c>
      <c r="T203" s="46">
        <v>17</v>
      </c>
      <c r="U203" s="44">
        <f aca="true" t="shared" si="226" ref="U203:U209">S203/T203</f>
        <v>2.1176470588235294</v>
      </c>
      <c r="V203" s="47">
        <f aca="true" t="shared" si="227" ref="V203:V209">U203*M203</f>
        <v>8.96885813148789</v>
      </c>
      <c r="W203" s="46">
        <v>34</v>
      </c>
      <c r="X203" s="46">
        <v>25</v>
      </c>
      <c r="Y203" s="44">
        <f aca="true" t="shared" si="228" ref="Y203:Y209">W203/X203</f>
        <v>1.36</v>
      </c>
      <c r="Z203" s="47">
        <f aca="true" t="shared" si="229" ref="Z203:Z209">Y203*M203</f>
        <v>5.760000000000001</v>
      </c>
      <c r="AA203" s="46">
        <v>35</v>
      </c>
      <c r="AB203" s="46">
        <v>34</v>
      </c>
      <c r="AC203" s="44">
        <f aca="true" t="shared" si="230" ref="AC203:AC209">AA203/AB203</f>
        <v>1.0294117647058822</v>
      </c>
      <c r="AD203" s="47">
        <f aca="true" t="shared" si="231" ref="AD203:AD209">AC203*M203</f>
        <v>4.359861591695501</v>
      </c>
      <c r="AE203" s="46">
        <v>36</v>
      </c>
      <c r="AF203" s="46">
        <v>43</v>
      </c>
      <c r="AG203" s="44">
        <f aca="true" t="shared" si="232" ref="AG203:AG209">AE203/AF203</f>
        <v>0.8372093023255814</v>
      </c>
      <c r="AH203" s="47">
        <f aca="true" t="shared" si="233" ref="AH203:AH209">AG203*M203</f>
        <v>3.5458276333789334</v>
      </c>
      <c r="AI203" s="48"/>
      <c r="AJ203" s="48"/>
      <c r="AK203" s="225"/>
      <c r="AL203" s="70"/>
      <c r="AM203" s="50"/>
      <c r="AN203" s="51"/>
      <c r="AO203" s="52"/>
      <c r="AP203" s="52"/>
      <c r="AQ203" s="52"/>
      <c r="AR203" s="156"/>
      <c r="AS203" s="53" t="str">
        <f t="shared" si="208"/>
        <v>N/A</v>
      </c>
      <c r="AT203" s="54"/>
      <c r="AU203" s="52"/>
      <c r="AV203" s="52"/>
      <c r="AW203" s="52"/>
      <c r="AX203" s="53" t="str">
        <f t="shared" si="192"/>
        <v>N/A</v>
      </c>
      <c r="AZ203" s="38">
        <v>190</v>
      </c>
    </row>
    <row r="204" spans="2:52" ht="12.75">
      <c r="B204" s="297" t="s">
        <v>257</v>
      </c>
      <c r="C204" s="8"/>
      <c r="D204" s="42">
        <v>5</v>
      </c>
      <c r="E204" s="39"/>
      <c r="F204" s="40" t="s">
        <v>282</v>
      </c>
      <c r="G204" s="39"/>
      <c r="H204" s="39"/>
      <c r="I204" s="39"/>
      <c r="J204" s="43">
        <v>72</v>
      </c>
      <c r="K204" s="43">
        <v>17</v>
      </c>
      <c r="L204" s="8"/>
      <c r="M204" s="44">
        <f aca="true" t="shared" si="234" ref="M204:M209">J204/K204</f>
        <v>4.235294117647059</v>
      </c>
      <c r="N204" s="45" t="str">
        <f t="shared" si="187"/>
        <v>N/A</v>
      </c>
      <c r="O204" s="46">
        <v>34</v>
      </c>
      <c r="P204" s="46">
        <v>9</v>
      </c>
      <c r="Q204" s="44">
        <f t="shared" si="224"/>
        <v>3.7777777777777777</v>
      </c>
      <c r="R204" s="47">
        <f t="shared" si="225"/>
        <v>16</v>
      </c>
      <c r="S204" s="46">
        <v>36</v>
      </c>
      <c r="T204" s="46">
        <v>17</v>
      </c>
      <c r="U204" s="44">
        <f t="shared" si="226"/>
        <v>2.1176470588235294</v>
      </c>
      <c r="V204" s="47">
        <f t="shared" si="227"/>
        <v>8.96885813148789</v>
      </c>
      <c r="W204" s="46">
        <v>34</v>
      </c>
      <c r="X204" s="46">
        <v>25</v>
      </c>
      <c r="Y204" s="44">
        <f t="shared" si="228"/>
        <v>1.36</v>
      </c>
      <c r="Z204" s="47">
        <f t="shared" si="229"/>
        <v>5.760000000000001</v>
      </c>
      <c r="AA204" s="46">
        <v>35</v>
      </c>
      <c r="AB204" s="46">
        <v>34</v>
      </c>
      <c r="AC204" s="44">
        <f t="shared" si="230"/>
        <v>1.0294117647058822</v>
      </c>
      <c r="AD204" s="47">
        <f t="shared" si="231"/>
        <v>4.359861591695501</v>
      </c>
      <c r="AE204" s="46">
        <v>36</v>
      </c>
      <c r="AF204" s="46">
        <v>43</v>
      </c>
      <c r="AG204" s="44">
        <f t="shared" si="232"/>
        <v>0.8372093023255814</v>
      </c>
      <c r="AH204" s="47">
        <f t="shared" si="233"/>
        <v>3.5458276333789334</v>
      </c>
      <c r="AI204" s="48"/>
      <c r="AJ204" s="48"/>
      <c r="AK204" s="225"/>
      <c r="AL204" s="70"/>
      <c r="AM204" s="50"/>
      <c r="AN204" s="51">
        <f aca="true" t="shared" si="235" ref="AN204:AN209">($AO$4/(Q204*$M204))*$AW$4/(12*5280)*60</f>
        <v>27.407416224499357</v>
      </c>
      <c r="AO204" s="52">
        <f aca="true" t="shared" si="236" ref="AO204:AO209">($AO$4/(U204*$M204))*$AW$4/(12*5280)*60</f>
        <v>48.89347709185379</v>
      </c>
      <c r="AP204" s="52">
        <f aca="true" t="shared" si="237" ref="AP204:AP209">($AO$4/(Y204*$M204))*$AW$4/(12*5280)*60</f>
        <v>76.13171173472044</v>
      </c>
      <c r="AQ204" s="52">
        <f aca="true" t="shared" si="238" ref="AQ204:AQ209">($AO$4/(AC204*$M204))*$AW$4/(12*5280)*60</f>
        <v>100.58086716038497</v>
      </c>
      <c r="AR204" s="156">
        <f aca="true" t="shared" si="239" ref="AR204:AR228">IF(AG204&lt;&gt;0,($AO$4/(AG204*$M204))*$AW$4/(12*5280)*60,"N/A")</f>
        <v>123.67173617351251</v>
      </c>
      <c r="AS204" s="53" t="str">
        <f t="shared" si="208"/>
        <v>N/A</v>
      </c>
      <c r="AT204" s="54">
        <f t="shared" si="188"/>
        <v>21.486060867354432</v>
      </c>
      <c r="AU204" s="52">
        <f t="shared" si="189"/>
        <v>27.23823464286665</v>
      </c>
      <c r="AV204" s="52">
        <f t="shared" si="190"/>
        <v>24.44915542566453</v>
      </c>
      <c r="AW204" s="52">
        <f t="shared" si="191"/>
        <v>23.090869013127545</v>
      </c>
      <c r="AX204" s="53" t="str">
        <f t="shared" si="192"/>
        <v>N/A</v>
      </c>
      <c r="AZ204" s="38">
        <v>191</v>
      </c>
    </row>
    <row r="205" spans="2:52" ht="12.75">
      <c r="B205" s="297" t="s">
        <v>91</v>
      </c>
      <c r="C205" s="8"/>
      <c r="D205" s="8">
        <v>5</v>
      </c>
      <c r="E205" s="39"/>
      <c r="F205" s="40" t="s">
        <v>283</v>
      </c>
      <c r="G205" s="39"/>
      <c r="H205" s="39"/>
      <c r="I205" s="39"/>
      <c r="J205" s="43">
        <v>63</v>
      </c>
      <c r="K205" s="43">
        <v>16</v>
      </c>
      <c r="L205" s="8"/>
      <c r="M205" s="44">
        <f t="shared" si="234"/>
        <v>3.9375</v>
      </c>
      <c r="N205" s="45" t="str">
        <f t="shared" si="187"/>
        <v>N/A</v>
      </c>
      <c r="O205" s="46">
        <v>33</v>
      </c>
      <c r="P205" s="46">
        <v>10</v>
      </c>
      <c r="Q205" s="44">
        <f t="shared" si="224"/>
        <v>3.3</v>
      </c>
      <c r="R205" s="47">
        <f t="shared" si="225"/>
        <v>12.993749999999999</v>
      </c>
      <c r="S205" s="46">
        <v>35</v>
      </c>
      <c r="T205" s="46">
        <v>18</v>
      </c>
      <c r="U205" s="44">
        <f t="shared" si="226"/>
        <v>1.9444444444444444</v>
      </c>
      <c r="V205" s="47">
        <f t="shared" si="227"/>
        <v>7.65625</v>
      </c>
      <c r="W205" s="46">
        <v>34</v>
      </c>
      <c r="X205" s="46">
        <v>26</v>
      </c>
      <c r="Y205" s="44">
        <f t="shared" si="228"/>
        <v>1.3076923076923077</v>
      </c>
      <c r="Z205" s="47">
        <f t="shared" si="229"/>
        <v>5.149038461538462</v>
      </c>
      <c r="AA205" s="46">
        <v>35</v>
      </c>
      <c r="AB205" s="46">
        <v>34</v>
      </c>
      <c r="AC205" s="44">
        <f t="shared" si="230"/>
        <v>1.0294117647058822</v>
      </c>
      <c r="AD205" s="47">
        <f t="shared" si="231"/>
        <v>4.053308823529411</v>
      </c>
      <c r="AE205" s="46">
        <v>36</v>
      </c>
      <c r="AF205" s="46">
        <v>43</v>
      </c>
      <c r="AG205" s="44">
        <f t="shared" si="232"/>
        <v>0.8372093023255814</v>
      </c>
      <c r="AH205" s="47">
        <f t="shared" si="233"/>
        <v>3.296511627906977</v>
      </c>
      <c r="AI205" s="48"/>
      <c r="AJ205" s="48"/>
      <c r="AK205" s="225"/>
      <c r="AL205" s="70"/>
      <c r="AM205" s="50"/>
      <c r="AN205" s="51">
        <f t="shared" si="235"/>
        <v>33.748429790629324</v>
      </c>
      <c r="AO205" s="52">
        <f t="shared" si="236"/>
        <v>57.27590655895376</v>
      </c>
      <c r="AP205" s="52">
        <f t="shared" si="237"/>
        <v>85.16515517752929</v>
      </c>
      <c r="AQ205" s="52">
        <f t="shared" si="238"/>
        <v>108.18782350024601</v>
      </c>
      <c r="AR205" s="156">
        <f t="shared" si="239"/>
        <v>133.02506075806392</v>
      </c>
      <c r="AS205" s="53" t="str">
        <f t="shared" si="208"/>
        <v>N/A</v>
      </c>
      <c r="AT205" s="54">
        <f t="shared" si="188"/>
        <v>23.527476768324433</v>
      </c>
      <c r="AU205" s="52">
        <f t="shared" si="189"/>
        <v>27.88924861857553</v>
      </c>
      <c r="AV205" s="52">
        <f t="shared" si="190"/>
        <v>23.022668322716726</v>
      </c>
      <c r="AW205" s="52">
        <f t="shared" si="191"/>
        <v>24.837237257817904</v>
      </c>
      <c r="AX205" s="53" t="str">
        <f t="shared" si="192"/>
        <v>N/A</v>
      </c>
      <c r="AZ205" s="38">
        <v>192</v>
      </c>
    </row>
    <row r="206" spans="2:52" ht="12.75">
      <c r="B206" s="297" t="s">
        <v>264</v>
      </c>
      <c r="C206" s="8"/>
      <c r="D206" s="42">
        <v>5</v>
      </c>
      <c r="E206" s="39"/>
      <c r="F206" s="40" t="s">
        <v>297</v>
      </c>
      <c r="G206" s="39"/>
      <c r="H206" s="39"/>
      <c r="I206" s="39"/>
      <c r="J206" s="43">
        <v>71</v>
      </c>
      <c r="K206" s="43">
        <v>18</v>
      </c>
      <c r="L206" s="8"/>
      <c r="M206" s="44">
        <f t="shared" si="234"/>
        <v>3.9444444444444446</v>
      </c>
      <c r="N206" s="45" t="str">
        <f t="shared" si="187"/>
        <v>N/A</v>
      </c>
      <c r="O206" s="46">
        <v>33</v>
      </c>
      <c r="P206" s="46">
        <v>10</v>
      </c>
      <c r="Q206" s="44">
        <f t="shared" si="224"/>
        <v>3.3</v>
      </c>
      <c r="R206" s="47">
        <f t="shared" si="225"/>
        <v>13.016666666666667</v>
      </c>
      <c r="S206" s="46">
        <v>35</v>
      </c>
      <c r="T206" s="46">
        <v>18</v>
      </c>
      <c r="U206" s="44">
        <f t="shared" si="226"/>
        <v>1.9444444444444444</v>
      </c>
      <c r="V206" s="47">
        <f t="shared" si="227"/>
        <v>7.669753086419753</v>
      </c>
      <c r="W206" s="46">
        <v>34</v>
      </c>
      <c r="X206" s="46">
        <v>26</v>
      </c>
      <c r="Y206" s="44">
        <f t="shared" si="228"/>
        <v>1.3076923076923077</v>
      </c>
      <c r="Z206" s="47">
        <f t="shared" si="229"/>
        <v>5.1581196581196584</v>
      </c>
      <c r="AA206" s="46">
        <v>35</v>
      </c>
      <c r="AB206" s="46">
        <v>34</v>
      </c>
      <c r="AC206" s="44">
        <f t="shared" si="230"/>
        <v>1.0294117647058822</v>
      </c>
      <c r="AD206" s="47">
        <f t="shared" si="231"/>
        <v>4.060457516339869</v>
      </c>
      <c r="AE206" s="46">
        <v>36</v>
      </c>
      <c r="AF206" s="46">
        <v>43</v>
      </c>
      <c r="AG206" s="44">
        <f t="shared" si="232"/>
        <v>0.8372093023255814</v>
      </c>
      <c r="AH206" s="47">
        <f t="shared" si="233"/>
        <v>3.3023255813953494</v>
      </c>
      <c r="AI206" s="48"/>
      <c r="AJ206" s="48"/>
      <c r="AK206" s="225"/>
      <c r="AL206" s="70"/>
      <c r="AM206" s="50"/>
      <c r="AN206" s="51">
        <f t="shared" si="235"/>
        <v>33.68901354099793</v>
      </c>
      <c r="AO206" s="52">
        <f t="shared" si="236"/>
        <v>57.175068695293625</v>
      </c>
      <c r="AP206" s="52">
        <f t="shared" si="237"/>
        <v>85.01521652404772</v>
      </c>
      <c r="AQ206" s="52">
        <f t="shared" si="238"/>
        <v>107.9973519799991</v>
      </c>
      <c r="AR206" s="156">
        <f t="shared" si="239"/>
        <v>132.7908617074335</v>
      </c>
      <c r="AS206" s="53" t="str">
        <f t="shared" si="208"/>
        <v>N/A</v>
      </c>
      <c r="AT206" s="54">
        <f t="shared" si="188"/>
        <v>23.4860551542957</v>
      </c>
      <c r="AU206" s="52">
        <f t="shared" si="189"/>
        <v>27.84014782875409</v>
      </c>
      <c r="AV206" s="52">
        <f t="shared" si="190"/>
        <v>22.98213545595138</v>
      </c>
      <c r="AW206" s="52">
        <f t="shared" si="191"/>
        <v>24.793509727434397</v>
      </c>
      <c r="AX206" s="53" t="str">
        <f t="shared" si="192"/>
        <v>N/A</v>
      </c>
      <c r="AZ206" s="38">
        <v>193</v>
      </c>
    </row>
    <row r="207" spans="2:52" ht="12.75">
      <c r="B207" s="297" t="s">
        <v>259</v>
      </c>
      <c r="C207" s="8"/>
      <c r="D207" s="42">
        <v>5</v>
      </c>
      <c r="E207" s="39"/>
      <c r="F207" s="40" t="s">
        <v>151</v>
      </c>
      <c r="G207" s="39"/>
      <c r="H207" s="39"/>
      <c r="I207" s="39"/>
      <c r="J207" s="43">
        <v>72</v>
      </c>
      <c r="K207" s="43">
        <v>17</v>
      </c>
      <c r="L207" s="8"/>
      <c r="M207" s="44">
        <f t="shared" si="234"/>
        <v>4.235294117647059</v>
      </c>
      <c r="N207" s="45" t="str">
        <f t="shared" si="187"/>
        <v>N/A</v>
      </c>
      <c r="O207" s="46">
        <v>34</v>
      </c>
      <c r="P207" s="46">
        <v>9</v>
      </c>
      <c r="Q207" s="44">
        <f t="shared" si="224"/>
        <v>3.7777777777777777</v>
      </c>
      <c r="R207" s="47">
        <f t="shared" si="225"/>
        <v>16</v>
      </c>
      <c r="S207" s="46">
        <v>36</v>
      </c>
      <c r="T207" s="46">
        <v>17</v>
      </c>
      <c r="U207" s="44">
        <f t="shared" si="226"/>
        <v>2.1176470588235294</v>
      </c>
      <c r="V207" s="47">
        <f t="shared" si="227"/>
        <v>8.96885813148789</v>
      </c>
      <c r="W207" s="46">
        <v>34</v>
      </c>
      <c r="X207" s="46">
        <v>25</v>
      </c>
      <c r="Y207" s="44">
        <f t="shared" si="228"/>
        <v>1.36</v>
      </c>
      <c r="Z207" s="47">
        <f t="shared" si="229"/>
        <v>5.760000000000001</v>
      </c>
      <c r="AA207" s="46">
        <v>35</v>
      </c>
      <c r="AB207" s="46">
        <v>34</v>
      </c>
      <c r="AC207" s="44">
        <f t="shared" si="230"/>
        <v>1.0294117647058822</v>
      </c>
      <c r="AD207" s="47">
        <f t="shared" si="231"/>
        <v>4.359861591695501</v>
      </c>
      <c r="AE207" s="46">
        <v>36</v>
      </c>
      <c r="AF207" s="46">
        <v>43</v>
      </c>
      <c r="AG207" s="44">
        <f t="shared" si="232"/>
        <v>0.8372093023255814</v>
      </c>
      <c r="AH207" s="47">
        <f t="shared" si="233"/>
        <v>3.5458276333789334</v>
      </c>
      <c r="AI207" s="48"/>
      <c r="AJ207" s="48"/>
      <c r="AK207" s="225"/>
      <c r="AL207" s="70"/>
      <c r="AM207" s="50"/>
      <c r="AN207" s="51">
        <f t="shared" si="235"/>
        <v>27.407416224499357</v>
      </c>
      <c r="AO207" s="52">
        <f t="shared" si="236"/>
        <v>48.89347709185379</v>
      </c>
      <c r="AP207" s="52">
        <f t="shared" si="237"/>
        <v>76.13171173472044</v>
      </c>
      <c r="AQ207" s="52">
        <f t="shared" si="238"/>
        <v>100.58086716038497</v>
      </c>
      <c r="AR207" s="156">
        <f t="shared" si="239"/>
        <v>123.67173617351251</v>
      </c>
      <c r="AS207" s="53" t="str">
        <f t="shared" si="208"/>
        <v>N/A</v>
      </c>
      <c r="AT207" s="54">
        <f t="shared" si="188"/>
        <v>21.486060867354432</v>
      </c>
      <c r="AU207" s="52">
        <f t="shared" si="189"/>
        <v>27.23823464286665</v>
      </c>
      <c r="AV207" s="52">
        <f t="shared" si="190"/>
        <v>24.44915542566453</v>
      </c>
      <c r="AW207" s="52">
        <f t="shared" si="191"/>
        <v>23.090869013127545</v>
      </c>
      <c r="AX207" s="53" t="str">
        <f t="shared" si="192"/>
        <v>N/A</v>
      </c>
      <c r="AZ207" s="38">
        <v>194</v>
      </c>
    </row>
    <row r="208" spans="2:52" ht="12.75">
      <c r="B208" s="297" t="s">
        <v>87</v>
      </c>
      <c r="C208" s="8"/>
      <c r="D208" s="8">
        <v>5</v>
      </c>
      <c r="E208" s="39"/>
      <c r="F208" s="40" t="s">
        <v>436</v>
      </c>
      <c r="G208" s="39"/>
      <c r="H208" s="39"/>
      <c r="I208" s="39"/>
      <c r="J208" s="43">
        <v>63</v>
      </c>
      <c r="K208" s="43">
        <v>16</v>
      </c>
      <c r="L208" s="8"/>
      <c r="M208" s="44">
        <f t="shared" si="234"/>
        <v>3.9375</v>
      </c>
      <c r="N208" s="45" t="str">
        <f t="shared" si="187"/>
        <v>N/A</v>
      </c>
      <c r="O208" s="46">
        <v>33</v>
      </c>
      <c r="P208" s="46">
        <v>10</v>
      </c>
      <c r="Q208" s="44">
        <f t="shared" si="224"/>
        <v>3.3</v>
      </c>
      <c r="R208" s="47">
        <f t="shared" si="225"/>
        <v>12.993749999999999</v>
      </c>
      <c r="S208" s="46">
        <v>35</v>
      </c>
      <c r="T208" s="46">
        <v>18</v>
      </c>
      <c r="U208" s="44">
        <f t="shared" si="226"/>
        <v>1.9444444444444444</v>
      </c>
      <c r="V208" s="47">
        <f t="shared" si="227"/>
        <v>7.65625</v>
      </c>
      <c r="W208" s="46">
        <v>34</v>
      </c>
      <c r="X208" s="46">
        <v>26</v>
      </c>
      <c r="Y208" s="44">
        <f t="shared" si="228"/>
        <v>1.3076923076923077</v>
      </c>
      <c r="Z208" s="47">
        <f t="shared" si="229"/>
        <v>5.149038461538462</v>
      </c>
      <c r="AA208" s="46">
        <v>35</v>
      </c>
      <c r="AB208" s="46">
        <v>34</v>
      </c>
      <c r="AC208" s="44">
        <f t="shared" si="230"/>
        <v>1.0294117647058822</v>
      </c>
      <c r="AD208" s="47">
        <f t="shared" si="231"/>
        <v>4.053308823529411</v>
      </c>
      <c r="AE208" s="46">
        <v>36</v>
      </c>
      <c r="AF208" s="46">
        <v>43</v>
      </c>
      <c r="AG208" s="44">
        <f t="shared" si="232"/>
        <v>0.8372093023255814</v>
      </c>
      <c r="AH208" s="47">
        <f t="shared" si="233"/>
        <v>3.296511627906977</v>
      </c>
      <c r="AI208" s="48"/>
      <c r="AJ208" s="48"/>
      <c r="AK208" s="225"/>
      <c r="AL208" s="70"/>
      <c r="AM208" s="50"/>
      <c r="AN208" s="51">
        <f t="shared" si="235"/>
        <v>33.748429790629324</v>
      </c>
      <c r="AO208" s="52">
        <f t="shared" si="236"/>
        <v>57.27590655895376</v>
      </c>
      <c r="AP208" s="52">
        <f t="shared" si="237"/>
        <v>85.16515517752929</v>
      </c>
      <c r="AQ208" s="52">
        <f t="shared" si="238"/>
        <v>108.18782350024601</v>
      </c>
      <c r="AR208" s="156">
        <f t="shared" si="239"/>
        <v>133.02506075806392</v>
      </c>
      <c r="AS208" s="53" t="str">
        <f t="shared" si="208"/>
        <v>N/A</v>
      </c>
      <c r="AT208" s="54">
        <f t="shared" si="188"/>
        <v>23.527476768324433</v>
      </c>
      <c r="AU208" s="52">
        <f t="shared" si="189"/>
        <v>27.88924861857553</v>
      </c>
      <c r="AV208" s="52">
        <f t="shared" si="190"/>
        <v>23.022668322716726</v>
      </c>
      <c r="AW208" s="52">
        <f t="shared" si="191"/>
        <v>24.837237257817904</v>
      </c>
      <c r="AX208" s="53" t="str">
        <f t="shared" si="192"/>
        <v>N/A</v>
      </c>
      <c r="AZ208" s="38">
        <v>195</v>
      </c>
    </row>
    <row r="209" spans="2:52" ht="12.75">
      <c r="B209" s="297" t="s">
        <v>169</v>
      </c>
      <c r="C209" s="8"/>
      <c r="D209" s="42">
        <v>5</v>
      </c>
      <c r="E209" s="39"/>
      <c r="F209" s="39" t="s">
        <v>170</v>
      </c>
      <c r="G209" s="39"/>
      <c r="H209" s="39"/>
      <c r="I209" s="39"/>
      <c r="J209" s="43">
        <v>70</v>
      </c>
      <c r="K209" s="43">
        <v>19</v>
      </c>
      <c r="L209" s="8"/>
      <c r="M209" s="44">
        <f t="shared" si="234"/>
        <v>3.6842105263157894</v>
      </c>
      <c r="N209" s="45" t="str">
        <f t="shared" si="187"/>
        <v>N/A</v>
      </c>
      <c r="O209" s="46">
        <v>33</v>
      </c>
      <c r="P209" s="46">
        <v>10</v>
      </c>
      <c r="Q209" s="44">
        <f t="shared" si="224"/>
        <v>3.3</v>
      </c>
      <c r="R209" s="47">
        <f t="shared" si="225"/>
        <v>12.157894736842104</v>
      </c>
      <c r="S209" s="46">
        <v>35</v>
      </c>
      <c r="T209" s="46">
        <v>18</v>
      </c>
      <c r="U209" s="44">
        <f t="shared" si="226"/>
        <v>1.9444444444444444</v>
      </c>
      <c r="V209" s="47">
        <f t="shared" si="227"/>
        <v>7.163742690058479</v>
      </c>
      <c r="W209" s="46">
        <v>34</v>
      </c>
      <c r="X209" s="46">
        <v>26</v>
      </c>
      <c r="Y209" s="44">
        <f t="shared" si="228"/>
        <v>1.3076923076923077</v>
      </c>
      <c r="Z209" s="47">
        <f t="shared" si="229"/>
        <v>4.817813765182186</v>
      </c>
      <c r="AA209" s="46">
        <v>35</v>
      </c>
      <c r="AB209" s="46">
        <v>34</v>
      </c>
      <c r="AC209" s="44">
        <f t="shared" si="230"/>
        <v>1.0294117647058822</v>
      </c>
      <c r="AD209" s="47">
        <f t="shared" si="231"/>
        <v>3.792569659442724</v>
      </c>
      <c r="AE209" s="46">
        <v>36</v>
      </c>
      <c r="AF209" s="46">
        <v>43</v>
      </c>
      <c r="AG209" s="44">
        <f t="shared" si="232"/>
        <v>0.8372093023255814</v>
      </c>
      <c r="AH209" s="47">
        <f t="shared" si="233"/>
        <v>3.084455324357405</v>
      </c>
      <c r="AI209" s="45"/>
      <c r="AJ209" s="45"/>
      <c r="AK209" s="49"/>
      <c r="AL209" s="70"/>
      <c r="AM209" s="50"/>
      <c r="AN209" s="51">
        <f t="shared" si="235"/>
        <v>36.06863433873509</v>
      </c>
      <c r="AO209" s="52">
        <f t="shared" si="236"/>
        <v>61.21362513488184</v>
      </c>
      <c r="AP209" s="52">
        <f t="shared" si="237"/>
        <v>91.02025959598443</v>
      </c>
      <c r="AQ209" s="52">
        <f t="shared" si="238"/>
        <v>115.62573636588793</v>
      </c>
      <c r="AR209" s="156">
        <f t="shared" si="239"/>
        <v>142.17053368518083</v>
      </c>
      <c r="AS209" s="53" t="str">
        <f t="shared" si="208"/>
        <v>N/A</v>
      </c>
      <c r="AT209" s="54">
        <f t="shared" si="188"/>
        <v>25.14499079614675</v>
      </c>
      <c r="AU209" s="52">
        <f t="shared" si="189"/>
        <v>29.80663446110259</v>
      </c>
      <c r="AV209" s="52">
        <f t="shared" si="190"/>
        <v>24.605476769903504</v>
      </c>
      <c r="AW209" s="52">
        <f t="shared" si="191"/>
        <v>26.544797319292897</v>
      </c>
      <c r="AX209" s="53" t="str">
        <f t="shared" si="192"/>
        <v>N/A</v>
      </c>
      <c r="AZ209" s="38">
        <v>196</v>
      </c>
    </row>
    <row r="210" spans="2:52" ht="12.75">
      <c r="B210" s="35" t="s">
        <v>267</v>
      </c>
      <c r="C210" s="8"/>
      <c r="D210" s="8">
        <v>5</v>
      </c>
      <c r="E210" s="39"/>
      <c r="F210" s="39" t="s">
        <v>152</v>
      </c>
      <c r="G210" s="39"/>
      <c r="H210" s="39"/>
      <c r="I210" s="39"/>
      <c r="J210" s="43"/>
      <c r="K210" s="43"/>
      <c r="L210" s="8"/>
      <c r="M210" s="44"/>
      <c r="N210" s="45" t="str">
        <f t="shared" si="187"/>
        <v>N/A</v>
      </c>
      <c r="O210" s="46"/>
      <c r="P210" s="46"/>
      <c r="Q210" s="44"/>
      <c r="R210" s="47"/>
      <c r="S210" s="46"/>
      <c r="T210" s="46"/>
      <c r="U210" s="44"/>
      <c r="V210" s="47"/>
      <c r="W210" s="46"/>
      <c r="X210" s="46"/>
      <c r="Y210" s="44"/>
      <c r="Z210" s="47"/>
      <c r="AA210" s="46"/>
      <c r="AB210" s="46"/>
      <c r="AC210" s="44"/>
      <c r="AD210" s="47"/>
      <c r="AE210" s="46"/>
      <c r="AF210" s="46"/>
      <c r="AG210" s="44"/>
      <c r="AH210" s="47"/>
      <c r="AI210" s="48"/>
      <c r="AJ210" s="48"/>
      <c r="AK210" s="225"/>
      <c r="AL210" s="70"/>
      <c r="AM210" s="50"/>
      <c r="AN210" s="51"/>
      <c r="AO210" s="52"/>
      <c r="AP210" s="52"/>
      <c r="AQ210" s="52"/>
      <c r="AR210" s="156" t="str">
        <f t="shared" si="239"/>
        <v>N/A</v>
      </c>
      <c r="AS210" s="53" t="str">
        <f t="shared" si="208"/>
        <v>N/A</v>
      </c>
      <c r="AT210" s="54">
        <f t="shared" si="188"/>
        <v>0</v>
      </c>
      <c r="AU210" s="52">
        <f t="shared" si="189"/>
        <v>0</v>
      </c>
      <c r="AV210" s="52">
        <f t="shared" si="190"/>
        <v>0</v>
      </c>
      <c r="AW210" s="52" t="str">
        <f t="shared" si="191"/>
        <v>N/A</v>
      </c>
      <c r="AX210" s="53" t="str">
        <f t="shared" si="192"/>
        <v>N/A</v>
      </c>
      <c r="AZ210" s="38">
        <v>197</v>
      </c>
    </row>
    <row r="211" spans="2:52" ht="12.75">
      <c r="B211" s="35" t="s">
        <v>265</v>
      </c>
      <c r="C211" s="8"/>
      <c r="D211" s="42">
        <v>5</v>
      </c>
      <c r="E211" s="39"/>
      <c r="F211" s="40"/>
      <c r="G211" s="39"/>
      <c r="H211" s="39"/>
      <c r="I211" s="39"/>
      <c r="J211" s="43"/>
      <c r="K211" s="43"/>
      <c r="L211" s="8"/>
      <c r="M211" s="44"/>
      <c r="N211" s="45" t="str">
        <f t="shared" si="187"/>
        <v>N/A</v>
      </c>
      <c r="O211" s="46"/>
      <c r="P211" s="46"/>
      <c r="Q211" s="44"/>
      <c r="R211" s="47"/>
      <c r="S211" s="46"/>
      <c r="T211" s="46"/>
      <c r="U211" s="44"/>
      <c r="V211" s="47"/>
      <c r="W211" s="46"/>
      <c r="X211" s="46"/>
      <c r="Y211" s="44"/>
      <c r="Z211" s="47"/>
      <c r="AA211" s="46"/>
      <c r="AB211" s="46"/>
      <c r="AC211" s="44"/>
      <c r="AD211" s="47"/>
      <c r="AE211" s="46"/>
      <c r="AF211" s="46"/>
      <c r="AG211" s="44"/>
      <c r="AH211" s="47"/>
      <c r="AI211" s="48"/>
      <c r="AJ211" s="48"/>
      <c r="AK211" s="225"/>
      <c r="AL211" s="70"/>
      <c r="AM211" s="50"/>
      <c r="AN211" s="51"/>
      <c r="AO211" s="52"/>
      <c r="AP211" s="52"/>
      <c r="AQ211" s="52"/>
      <c r="AR211" s="156" t="str">
        <f t="shared" si="239"/>
        <v>N/A</v>
      </c>
      <c r="AS211" s="53" t="str">
        <f t="shared" si="208"/>
        <v>N/A</v>
      </c>
      <c r="AT211" s="54">
        <f t="shared" si="188"/>
        <v>0</v>
      </c>
      <c r="AU211" s="52">
        <f t="shared" si="189"/>
        <v>0</v>
      </c>
      <c r="AV211" s="52">
        <f t="shared" si="190"/>
        <v>0</v>
      </c>
      <c r="AW211" s="52" t="str">
        <f t="shared" si="191"/>
        <v>N/A</v>
      </c>
      <c r="AX211" s="53" t="str">
        <f t="shared" si="192"/>
        <v>N/A</v>
      </c>
      <c r="AZ211" s="38">
        <v>198</v>
      </c>
    </row>
    <row r="212" spans="2:52" ht="12.75">
      <c r="B212" s="297" t="s">
        <v>288</v>
      </c>
      <c r="C212" s="8"/>
      <c r="D212" s="42">
        <v>5</v>
      </c>
      <c r="E212" s="39"/>
      <c r="F212" s="40" t="s">
        <v>286</v>
      </c>
      <c r="G212" s="39"/>
      <c r="H212" s="39"/>
      <c r="I212" s="39"/>
      <c r="J212" s="43">
        <v>61</v>
      </c>
      <c r="K212" s="43">
        <v>18</v>
      </c>
      <c r="L212" s="8"/>
      <c r="M212" s="44">
        <f>J212/K212</f>
        <v>3.388888888888889</v>
      </c>
      <c r="N212" s="45" t="str">
        <f t="shared" si="187"/>
        <v>N/A</v>
      </c>
      <c r="O212" s="46">
        <v>34</v>
      </c>
      <c r="P212" s="46">
        <v>9</v>
      </c>
      <c r="Q212" s="44">
        <f>O212/P212</f>
        <v>3.7777777777777777</v>
      </c>
      <c r="R212" s="47">
        <f>Q212*M212</f>
        <v>12.802469135802468</v>
      </c>
      <c r="S212" s="46">
        <v>33</v>
      </c>
      <c r="T212" s="46">
        <v>16</v>
      </c>
      <c r="U212" s="44">
        <f>S212/T212</f>
        <v>2.0625</v>
      </c>
      <c r="V212" s="47">
        <f>U212*M212</f>
        <v>6.989583333333333</v>
      </c>
      <c r="W212" s="46">
        <v>31</v>
      </c>
      <c r="X212" s="46">
        <v>23</v>
      </c>
      <c r="Y212" s="44">
        <f>W212/X212</f>
        <v>1.3478260869565217</v>
      </c>
      <c r="Z212" s="47">
        <f>Y212*M212</f>
        <v>4.567632850241546</v>
      </c>
      <c r="AA212" s="46">
        <v>29</v>
      </c>
      <c r="AB212" s="46">
        <v>30</v>
      </c>
      <c r="AC212" s="44">
        <f>AA212/AB212</f>
        <v>0.9666666666666667</v>
      </c>
      <c r="AD212" s="47">
        <f>AC212*M212</f>
        <v>3.2759259259259257</v>
      </c>
      <c r="AE212" s="46">
        <v>29</v>
      </c>
      <c r="AF212" s="46">
        <v>39</v>
      </c>
      <c r="AG212" s="44">
        <f>AE212/AF212</f>
        <v>0.7435897435897436</v>
      </c>
      <c r="AH212" s="47">
        <f>AG212*M212</f>
        <v>2.51994301994302</v>
      </c>
      <c r="AI212" s="48"/>
      <c r="AJ212" s="48"/>
      <c r="AK212" s="225"/>
      <c r="AL212" s="70"/>
      <c r="AM212" s="50"/>
      <c r="AN212" s="51">
        <f>($AO$4/(Q212*$M212))*$AW$4/(12*5280)*60</f>
        <v>34.25266289966362</v>
      </c>
      <c r="AO212" s="52">
        <f>($AO$4/(U212*$M212))*$AW$4/(12*5280)*60</f>
        <v>62.7388842337273</v>
      </c>
      <c r="AP212" s="52">
        <f>($AO$4/(Y212*$M212))*$AW$4/(12*5280)*60</f>
        <v>96.00567163991737</v>
      </c>
      <c r="AQ212" s="52">
        <f>($AO$4/(AC212*$M212))*$AW$4/(12*5280)*60</f>
        <v>133.8609814469613</v>
      </c>
      <c r="AR212" s="156">
        <f t="shared" si="239"/>
        <v>174.0192758810496</v>
      </c>
      <c r="AS212" s="53" t="str">
        <f t="shared" si="208"/>
        <v>N/A</v>
      </c>
      <c r="AT212" s="54">
        <f t="shared" si="188"/>
        <v>28.48622133406368</v>
      </c>
      <c r="AU212" s="52">
        <f t="shared" si="189"/>
        <v>33.26678740619007</v>
      </c>
      <c r="AV212" s="52">
        <f t="shared" si="190"/>
        <v>37.85530980704392</v>
      </c>
      <c r="AW212" s="52">
        <f t="shared" si="191"/>
        <v>40.158294434088305</v>
      </c>
      <c r="AX212" s="53" t="str">
        <f t="shared" si="192"/>
        <v>N/A</v>
      </c>
      <c r="AZ212" s="38">
        <v>199</v>
      </c>
    </row>
    <row r="213" spans="2:52" ht="12.75">
      <c r="B213" s="297" t="s">
        <v>284</v>
      </c>
      <c r="C213" s="8"/>
      <c r="D213" s="8">
        <v>5</v>
      </c>
      <c r="E213" s="39"/>
      <c r="F213" s="40" t="s">
        <v>285</v>
      </c>
      <c r="G213" s="39"/>
      <c r="H213" s="39"/>
      <c r="I213" s="39"/>
      <c r="J213" s="43">
        <v>72</v>
      </c>
      <c r="K213" s="43">
        <v>17</v>
      </c>
      <c r="L213" s="8"/>
      <c r="M213" s="44">
        <f>J213/K213</f>
        <v>4.235294117647059</v>
      </c>
      <c r="N213" s="45" t="str">
        <f t="shared" si="187"/>
        <v>N/A</v>
      </c>
      <c r="O213" s="46">
        <v>34</v>
      </c>
      <c r="P213" s="46">
        <v>9</v>
      </c>
      <c r="Q213" s="44">
        <f>O213/P213</f>
        <v>3.7777777777777777</v>
      </c>
      <c r="R213" s="47">
        <f>Q213*M213</f>
        <v>16</v>
      </c>
      <c r="S213" s="46">
        <v>36</v>
      </c>
      <c r="T213" s="46">
        <v>17</v>
      </c>
      <c r="U213" s="44">
        <f>S213/T213</f>
        <v>2.1176470588235294</v>
      </c>
      <c r="V213" s="47">
        <f>U213*M213</f>
        <v>8.96885813148789</v>
      </c>
      <c r="W213" s="46">
        <v>35</v>
      </c>
      <c r="X213" s="46">
        <v>24</v>
      </c>
      <c r="Y213" s="44">
        <f>W213/X213</f>
        <v>1.4583333333333333</v>
      </c>
      <c r="Z213" s="47">
        <f>Y213*M213</f>
        <v>6.1764705882352935</v>
      </c>
      <c r="AA213" s="46">
        <v>36</v>
      </c>
      <c r="AB213" s="46">
        <v>33</v>
      </c>
      <c r="AC213" s="44">
        <f>AA213/AB213</f>
        <v>1.0909090909090908</v>
      </c>
      <c r="AD213" s="47">
        <f>AC213*M213</f>
        <v>4.620320855614973</v>
      </c>
      <c r="AE213" s="46">
        <v>37</v>
      </c>
      <c r="AF213" s="46">
        <v>42</v>
      </c>
      <c r="AG213" s="44">
        <f>AE213/AF213</f>
        <v>0.8809523809523809</v>
      </c>
      <c r="AH213" s="47">
        <f>AG213*M213</f>
        <v>3.73109243697479</v>
      </c>
      <c r="AI213" s="48"/>
      <c r="AJ213" s="48"/>
      <c r="AK213" s="225"/>
      <c r="AL213" s="70"/>
      <c r="AM213" s="50"/>
      <c r="AN213" s="51">
        <f>($AO$4/(Q213*$M213))*$AW$4/(12*5280)*60</f>
        <v>27.407416224499357</v>
      </c>
      <c r="AO213" s="52">
        <f>($AO$4/(U213*$M213))*$AW$4/(12*5280)*60</f>
        <v>48.89347709185379</v>
      </c>
      <c r="AP213" s="52">
        <f>($AO$4/(Y213*$M213))*$AW$4/(12*5280)*60</f>
        <v>70.99825917203643</v>
      </c>
      <c r="AQ213" s="52">
        <f>($AO$4/(AC213*$M213))*$AW$4/(12*5280)*60</f>
        <v>94.91086729595148</v>
      </c>
      <c r="AR213" s="156">
        <f t="shared" si="239"/>
        <v>117.530902007763</v>
      </c>
      <c r="AS213" s="53" t="str">
        <f t="shared" si="208"/>
        <v>N/A</v>
      </c>
      <c r="AT213" s="54">
        <f t="shared" si="188"/>
        <v>21.486060867354432</v>
      </c>
      <c r="AU213" s="52">
        <f t="shared" si="189"/>
        <v>22.104782080182638</v>
      </c>
      <c r="AV213" s="52">
        <f t="shared" si="190"/>
        <v>23.91260812391505</v>
      </c>
      <c r="AW213" s="52">
        <f t="shared" si="191"/>
        <v>22.620034711811527</v>
      </c>
      <c r="AX213" s="53" t="str">
        <f t="shared" si="192"/>
        <v>N/A</v>
      </c>
      <c r="AZ213" s="38">
        <v>200</v>
      </c>
    </row>
    <row r="214" spans="2:52" ht="12.75">
      <c r="B214" s="35" t="s">
        <v>266</v>
      </c>
      <c r="C214" s="8" t="s">
        <v>166</v>
      </c>
      <c r="D214" s="42">
        <v>5</v>
      </c>
      <c r="E214" s="39"/>
      <c r="F214" s="39" t="s">
        <v>167</v>
      </c>
      <c r="G214" s="39"/>
      <c r="H214" s="39"/>
      <c r="I214" s="39"/>
      <c r="J214" s="43"/>
      <c r="K214" s="43"/>
      <c r="L214" s="8"/>
      <c r="M214" s="44"/>
      <c r="N214" s="45" t="str">
        <f t="shared" si="187"/>
        <v>N/A</v>
      </c>
      <c r="O214" s="46"/>
      <c r="P214" s="46"/>
      <c r="Q214" s="44"/>
      <c r="R214" s="47"/>
      <c r="S214" s="46"/>
      <c r="T214" s="46"/>
      <c r="U214" s="44"/>
      <c r="V214" s="47"/>
      <c r="W214" s="46"/>
      <c r="X214" s="46"/>
      <c r="Y214" s="44"/>
      <c r="Z214" s="47"/>
      <c r="AA214" s="46"/>
      <c r="AB214" s="46"/>
      <c r="AC214" s="44"/>
      <c r="AD214" s="47"/>
      <c r="AE214" s="46"/>
      <c r="AF214" s="46"/>
      <c r="AG214" s="44"/>
      <c r="AH214" s="47"/>
      <c r="AI214" s="48"/>
      <c r="AJ214" s="48"/>
      <c r="AK214" s="225"/>
      <c r="AL214" s="70"/>
      <c r="AM214" s="50"/>
      <c r="AN214" s="51"/>
      <c r="AO214" s="52"/>
      <c r="AP214" s="52"/>
      <c r="AQ214" s="52"/>
      <c r="AR214" s="156" t="str">
        <f t="shared" si="239"/>
        <v>N/A</v>
      </c>
      <c r="AS214" s="53" t="str">
        <f t="shared" si="208"/>
        <v>N/A</v>
      </c>
      <c r="AT214" s="54">
        <f t="shared" si="188"/>
        <v>0</v>
      </c>
      <c r="AU214" s="52">
        <f t="shared" si="189"/>
        <v>0</v>
      </c>
      <c r="AV214" s="52">
        <f t="shared" si="190"/>
        <v>0</v>
      </c>
      <c r="AW214" s="52" t="str">
        <f t="shared" si="191"/>
        <v>N/A</v>
      </c>
      <c r="AX214" s="53" t="str">
        <f t="shared" si="192"/>
        <v>N/A</v>
      </c>
      <c r="AZ214" s="38">
        <v>201</v>
      </c>
    </row>
    <row r="215" spans="2:52" ht="12.75">
      <c r="B215" s="297" t="s">
        <v>165</v>
      </c>
      <c r="C215" s="8"/>
      <c r="D215" s="8">
        <v>5</v>
      </c>
      <c r="E215" s="39"/>
      <c r="F215" s="39" t="s">
        <v>286</v>
      </c>
      <c r="G215" s="39"/>
      <c r="H215" s="39"/>
      <c r="I215" s="39"/>
      <c r="J215" s="43">
        <v>70</v>
      </c>
      <c r="K215" s="43">
        <v>19</v>
      </c>
      <c r="L215" s="8"/>
      <c r="M215" s="44">
        <f aca="true" t="shared" si="240" ref="M215:M221">J215/K215</f>
        <v>3.6842105263157894</v>
      </c>
      <c r="N215" s="45" t="str">
        <f t="shared" si="187"/>
        <v>N/A</v>
      </c>
      <c r="O215" s="46">
        <v>33</v>
      </c>
      <c r="P215" s="46">
        <v>10</v>
      </c>
      <c r="Q215" s="44">
        <f>O215/P215</f>
        <v>3.3</v>
      </c>
      <c r="R215" s="47">
        <f aca="true" t="shared" si="241" ref="R215:R221">Q215*M215</f>
        <v>12.157894736842104</v>
      </c>
      <c r="S215" s="46">
        <v>35</v>
      </c>
      <c r="T215" s="46">
        <v>18</v>
      </c>
      <c r="U215" s="44">
        <f>S215/T215</f>
        <v>1.9444444444444444</v>
      </c>
      <c r="V215" s="47">
        <f aca="true" t="shared" si="242" ref="V215:V221">U215*M215</f>
        <v>7.163742690058479</v>
      </c>
      <c r="W215" s="46">
        <v>34</v>
      </c>
      <c r="X215" s="46">
        <v>26</v>
      </c>
      <c r="Y215" s="44">
        <f>W215/X215</f>
        <v>1.3076923076923077</v>
      </c>
      <c r="Z215" s="47">
        <f aca="true" t="shared" si="243" ref="Z215:Z221">Y215*M215</f>
        <v>4.817813765182186</v>
      </c>
      <c r="AA215" s="46">
        <v>35</v>
      </c>
      <c r="AB215" s="46">
        <v>34</v>
      </c>
      <c r="AC215" s="44">
        <f>AA215/AB215</f>
        <v>1.0294117647058822</v>
      </c>
      <c r="AD215" s="47">
        <f aca="true" t="shared" si="244" ref="AD215:AD221">AC215*M215</f>
        <v>3.792569659442724</v>
      </c>
      <c r="AE215" s="46">
        <v>36</v>
      </c>
      <c r="AF215" s="46">
        <v>43</v>
      </c>
      <c r="AG215" s="44">
        <f>AE215/AF215</f>
        <v>0.8372093023255814</v>
      </c>
      <c r="AH215" s="47">
        <f aca="true" t="shared" si="245" ref="AH215:AH221">AG215*M215</f>
        <v>3.084455324357405</v>
      </c>
      <c r="AI215" s="48"/>
      <c r="AJ215" s="48"/>
      <c r="AK215" s="225"/>
      <c r="AL215" s="70"/>
      <c r="AM215" s="50"/>
      <c r="AN215" s="51">
        <f aca="true" t="shared" si="246" ref="AN215:AN221">($AO$4/(Q215*$M215))*$AW$4/(12*5280)*60</f>
        <v>36.06863433873509</v>
      </c>
      <c r="AO215" s="52">
        <f aca="true" t="shared" si="247" ref="AO215:AO221">($AO$4/(U215*$M215))*$AW$4/(12*5280)*60</f>
        <v>61.21362513488184</v>
      </c>
      <c r="AP215" s="52">
        <f aca="true" t="shared" si="248" ref="AP215:AP221">($AO$4/(Y215*$M215))*$AW$4/(12*5280)*60</f>
        <v>91.02025959598443</v>
      </c>
      <c r="AQ215" s="52">
        <f aca="true" t="shared" si="249" ref="AQ215:AQ221">($AO$4/(AC215*$M215))*$AW$4/(12*5280)*60</f>
        <v>115.62573636588793</v>
      </c>
      <c r="AR215" s="156">
        <f t="shared" si="239"/>
        <v>142.17053368518083</v>
      </c>
      <c r="AS215" s="53" t="str">
        <f t="shared" si="208"/>
        <v>N/A</v>
      </c>
      <c r="AT215" s="54">
        <f t="shared" si="188"/>
        <v>25.14499079614675</v>
      </c>
      <c r="AU215" s="52">
        <f t="shared" si="189"/>
        <v>29.80663446110259</v>
      </c>
      <c r="AV215" s="52">
        <f t="shared" si="190"/>
        <v>24.605476769903504</v>
      </c>
      <c r="AW215" s="52">
        <f t="shared" si="191"/>
        <v>26.544797319292897</v>
      </c>
      <c r="AX215" s="53" t="str">
        <f t="shared" si="192"/>
        <v>N/A</v>
      </c>
      <c r="AZ215" s="38">
        <v>202</v>
      </c>
    </row>
    <row r="216" spans="2:52" ht="12.75">
      <c r="B216" s="35" t="s">
        <v>274</v>
      </c>
      <c r="C216" s="8" t="s">
        <v>281</v>
      </c>
      <c r="D216" s="42">
        <v>5</v>
      </c>
      <c r="E216" s="39"/>
      <c r="F216" s="40" t="s">
        <v>297</v>
      </c>
      <c r="G216" s="39"/>
      <c r="H216" s="39"/>
      <c r="I216" s="39"/>
      <c r="J216" s="43">
        <v>61</v>
      </c>
      <c r="K216" s="43">
        <v>18</v>
      </c>
      <c r="L216" s="8"/>
      <c r="M216" s="44">
        <f t="shared" si="240"/>
        <v>3.388888888888889</v>
      </c>
      <c r="N216" s="45" t="str">
        <f t="shared" si="187"/>
        <v>N/A</v>
      </c>
      <c r="O216" s="46"/>
      <c r="P216" s="46"/>
      <c r="Q216" s="44">
        <v>3.625</v>
      </c>
      <c r="R216" s="47">
        <f t="shared" si="241"/>
        <v>12.284722222222221</v>
      </c>
      <c r="S216" s="46"/>
      <c r="T216" s="46"/>
      <c r="U216" s="44">
        <v>2.071</v>
      </c>
      <c r="V216" s="47">
        <f t="shared" si="242"/>
        <v>7.0183888888888895</v>
      </c>
      <c r="W216" s="46"/>
      <c r="X216" s="46"/>
      <c r="Y216" s="44">
        <v>1.474</v>
      </c>
      <c r="Z216" s="47">
        <f t="shared" si="243"/>
        <v>4.995222222222222</v>
      </c>
      <c r="AA216" s="46"/>
      <c r="AB216" s="46"/>
      <c r="AC216" s="44">
        <v>1.038</v>
      </c>
      <c r="AD216" s="47">
        <f t="shared" si="244"/>
        <v>3.517666666666667</v>
      </c>
      <c r="AE216" s="46"/>
      <c r="AF216" s="46"/>
      <c r="AG216" s="44">
        <v>0.844</v>
      </c>
      <c r="AH216" s="47">
        <f t="shared" si="245"/>
        <v>2.860222222222222</v>
      </c>
      <c r="AI216" s="48"/>
      <c r="AJ216" s="48"/>
      <c r="AK216" s="225"/>
      <c r="AL216" s="70"/>
      <c r="AM216" s="50"/>
      <c r="AN216" s="51">
        <f t="shared" si="246"/>
        <v>35.696261719189664</v>
      </c>
      <c r="AO216" s="52">
        <f t="shared" si="247"/>
        <v>62.481385191725025</v>
      </c>
      <c r="AP216" s="52">
        <f t="shared" si="248"/>
        <v>87.78761786435722</v>
      </c>
      <c r="AQ216" s="52">
        <f t="shared" si="249"/>
        <v>124.6618003199061</v>
      </c>
      <c r="AR216" s="156">
        <f t="shared" si="239"/>
        <v>153.31628996689875</v>
      </c>
      <c r="AS216" s="53" t="str">
        <f t="shared" si="208"/>
        <v>N/A</v>
      </c>
      <c r="AT216" s="54">
        <f t="shared" si="188"/>
        <v>26.78512347253536</v>
      </c>
      <c r="AU216" s="52">
        <f t="shared" si="189"/>
        <v>25.30623267263219</v>
      </c>
      <c r="AV216" s="52">
        <f t="shared" si="190"/>
        <v>36.87418245554889</v>
      </c>
      <c r="AW216" s="52">
        <f t="shared" si="191"/>
        <v>28.654489646992644</v>
      </c>
      <c r="AX216" s="53" t="str">
        <f t="shared" si="192"/>
        <v>N/A</v>
      </c>
      <c r="AZ216" s="38">
        <v>203</v>
      </c>
    </row>
    <row r="217" spans="2:52" ht="12.75">
      <c r="B217" s="301" t="s">
        <v>314</v>
      </c>
      <c r="C217" s="42"/>
      <c r="D217" s="42">
        <v>5</v>
      </c>
      <c r="E217" s="205"/>
      <c r="F217" s="40" t="s">
        <v>297</v>
      </c>
      <c r="G217" s="39"/>
      <c r="H217" s="39"/>
      <c r="I217" s="39"/>
      <c r="J217" s="43">
        <v>61</v>
      </c>
      <c r="K217" s="43">
        <v>18</v>
      </c>
      <c r="L217" s="8"/>
      <c r="M217" s="44">
        <f t="shared" si="240"/>
        <v>3.388888888888889</v>
      </c>
      <c r="N217" s="45" t="str">
        <f t="shared" si="187"/>
        <v>N/A</v>
      </c>
      <c r="O217" s="46">
        <v>34</v>
      </c>
      <c r="P217" s="46">
        <v>9</v>
      </c>
      <c r="Q217" s="44">
        <f>O217/P217</f>
        <v>3.7777777777777777</v>
      </c>
      <c r="R217" s="47">
        <f t="shared" si="241"/>
        <v>12.802469135802468</v>
      </c>
      <c r="S217" s="46">
        <v>33</v>
      </c>
      <c r="T217" s="46">
        <v>16</v>
      </c>
      <c r="U217" s="44">
        <f>S217/T217</f>
        <v>2.0625</v>
      </c>
      <c r="V217" s="47">
        <f t="shared" si="242"/>
        <v>6.989583333333333</v>
      </c>
      <c r="W217" s="46">
        <v>31</v>
      </c>
      <c r="X217" s="46">
        <v>23</v>
      </c>
      <c r="Y217" s="44">
        <f>W217/X217</f>
        <v>1.3478260869565217</v>
      </c>
      <c r="Z217" s="47">
        <f t="shared" si="243"/>
        <v>4.567632850241546</v>
      </c>
      <c r="AA217" s="46">
        <v>29</v>
      </c>
      <c r="AB217" s="46">
        <v>30</v>
      </c>
      <c r="AC217" s="44">
        <f>AA217/AB217</f>
        <v>0.9666666666666667</v>
      </c>
      <c r="AD217" s="47">
        <f t="shared" si="244"/>
        <v>3.2759259259259257</v>
      </c>
      <c r="AE217" s="46">
        <v>29</v>
      </c>
      <c r="AF217" s="46">
        <v>39</v>
      </c>
      <c r="AG217" s="44">
        <f>AE217/AF217</f>
        <v>0.7435897435897436</v>
      </c>
      <c r="AH217" s="47">
        <f t="shared" si="245"/>
        <v>2.51994301994302</v>
      </c>
      <c r="AI217" s="48"/>
      <c r="AJ217" s="48"/>
      <c r="AK217" s="225"/>
      <c r="AL217" s="70"/>
      <c r="AM217" s="50"/>
      <c r="AN217" s="51">
        <f t="shared" si="246"/>
        <v>34.25266289966362</v>
      </c>
      <c r="AO217" s="52">
        <f t="shared" si="247"/>
        <v>62.7388842337273</v>
      </c>
      <c r="AP217" s="52">
        <f t="shared" si="248"/>
        <v>96.00567163991737</v>
      </c>
      <c r="AQ217" s="52">
        <f t="shared" si="249"/>
        <v>133.8609814469613</v>
      </c>
      <c r="AR217" s="156">
        <f t="shared" si="239"/>
        <v>174.0192758810496</v>
      </c>
      <c r="AS217" s="53" t="str">
        <f t="shared" si="208"/>
        <v>N/A</v>
      </c>
      <c r="AT217" s="54">
        <f t="shared" si="188"/>
        <v>28.48622133406368</v>
      </c>
      <c r="AU217" s="52">
        <f t="shared" si="189"/>
        <v>33.26678740619007</v>
      </c>
      <c r="AV217" s="52">
        <f t="shared" si="190"/>
        <v>37.85530980704392</v>
      </c>
      <c r="AW217" s="52">
        <f t="shared" si="191"/>
        <v>40.158294434088305</v>
      </c>
      <c r="AX217" s="53" t="str">
        <f t="shared" si="192"/>
        <v>N/A</v>
      </c>
      <c r="AZ217" s="38">
        <v>204</v>
      </c>
    </row>
    <row r="218" spans="2:52" ht="12.75">
      <c r="B218" s="301" t="s">
        <v>349</v>
      </c>
      <c r="C218" s="42"/>
      <c r="D218" s="42">
        <v>5</v>
      </c>
      <c r="E218" s="205"/>
      <c r="F218" s="40" t="s">
        <v>333</v>
      </c>
      <c r="G218" s="39"/>
      <c r="H218" s="39"/>
      <c r="I218" s="39"/>
      <c r="J218" s="43">
        <v>60</v>
      </c>
      <c r="K218" s="43">
        <v>19</v>
      </c>
      <c r="L218" s="8"/>
      <c r="M218" s="44">
        <f t="shared" si="240"/>
        <v>3.1578947368421053</v>
      </c>
      <c r="N218" s="45" t="str">
        <f t="shared" si="187"/>
        <v>N/A</v>
      </c>
      <c r="O218" s="46">
        <v>34</v>
      </c>
      <c r="P218" s="46">
        <v>9</v>
      </c>
      <c r="Q218" s="44">
        <f>O218/P218</f>
        <v>3.7777777777777777</v>
      </c>
      <c r="R218" s="47">
        <f t="shared" si="241"/>
        <v>11.929824561403509</v>
      </c>
      <c r="S218" s="46">
        <v>36</v>
      </c>
      <c r="T218" s="46">
        <v>17</v>
      </c>
      <c r="U218" s="44">
        <f>S218/T218</f>
        <v>2.1176470588235294</v>
      </c>
      <c r="V218" s="47">
        <f t="shared" si="242"/>
        <v>6.687306501547988</v>
      </c>
      <c r="W218" s="46">
        <v>34</v>
      </c>
      <c r="X218" s="46">
        <v>25</v>
      </c>
      <c r="Y218" s="44">
        <f>W218/X218</f>
        <v>1.36</v>
      </c>
      <c r="Z218" s="47">
        <f t="shared" si="243"/>
        <v>4.294736842105263</v>
      </c>
      <c r="AA218" s="46">
        <v>34</v>
      </c>
      <c r="AB218" s="46">
        <v>35</v>
      </c>
      <c r="AC218" s="44">
        <f>AA218/AB218</f>
        <v>0.9714285714285714</v>
      </c>
      <c r="AD218" s="47">
        <f t="shared" si="244"/>
        <v>3.0676691729323307</v>
      </c>
      <c r="AE218" s="46">
        <v>34</v>
      </c>
      <c r="AF218" s="46">
        <v>45</v>
      </c>
      <c r="AG218" s="44">
        <f>AE218/AF218</f>
        <v>0.7555555555555555</v>
      </c>
      <c r="AH218" s="47">
        <f t="shared" si="245"/>
        <v>2.3859649122807016</v>
      </c>
      <c r="AI218" s="48"/>
      <c r="AJ218" s="48"/>
      <c r="AK218" s="225"/>
      <c r="AL218" s="70"/>
      <c r="AM218" s="50"/>
      <c r="AN218" s="51">
        <f t="shared" si="246"/>
        <v>36.758181759916795</v>
      </c>
      <c r="AO218" s="52">
        <f t="shared" si="247"/>
        <v>65.5747810408392</v>
      </c>
      <c r="AP218" s="52">
        <f t="shared" si="248"/>
        <v>102.1060604442133</v>
      </c>
      <c r="AQ218" s="52">
        <f t="shared" si="249"/>
        <v>142.94848462189864</v>
      </c>
      <c r="AR218" s="156">
        <f t="shared" si="239"/>
        <v>183.79090879958395</v>
      </c>
      <c r="AS218" s="53" t="str">
        <f t="shared" si="208"/>
        <v>N/A</v>
      </c>
      <c r="AT218" s="54">
        <f t="shared" si="188"/>
        <v>28.816599280922404</v>
      </c>
      <c r="AU218" s="52">
        <f t="shared" si="189"/>
        <v>36.5312794033741</v>
      </c>
      <c r="AV218" s="52">
        <f t="shared" si="190"/>
        <v>40.842424177685345</v>
      </c>
      <c r="AW218" s="52">
        <f t="shared" si="191"/>
        <v>40.8424241776853</v>
      </c>
      <c r="AX218" s="53" t="str">
        <f t="shared" si="192"/>
        <v>N/A</v>
      </c>
      <c r="AZ218" s="38">
        <v>205</v>
      </c>
    </row>
    <row r="219" spans="2:52" ht="12.75">
      <c r="B219" s="297" t="s">
        <v>260</v>
      </c>
      <c r="C219" s="8"/>
      <c r="D219" s="8">
        <v>5</v>
      </c>
      <c r="E219" s="39"/>
      <c r="F219" s="40" t="s">
        <v>312</v>
      </c>
      <c r="G219" s="39"/>
      <c r="H219" s="39"/>
      <c r="I219" s="39"/>
      <c r="J219" s="43">
        <v>72</v>
      </c>
      <c r="K219" s="43">
        <v>17</v>
      </c>
      <c r="L219" s="8"/>
      <c r="M219" s="44">
        <f t="shared" si="240"/>
        <v>4.235294117647059</v>
      </c>
      <c r="N219" s="45" t="str">
        <f t="shared" si="187"/>
        <v>N/A</v>
      </c>
      <c r="O219" s="46">
        <v>34</v>
      </c>
      <c r="P219" s="46">
        <v>9</v>
      </c>
      <c r="Q219" s="44">
        <f>O219/P219</f>
        <v>3.7777777777777777</v>
      </c>
      <c r="R219" s="47">
        <f t="shared" si="241"/>
        <v>16</v>
      </c>
      <c r="S219" s="46">
        <v>36</v>
      </c>
      <c r="T219" s="46">
        <v>17</v>
      </c>
      <c r="U219" s="44">
        <f>S219/T219</f>
        <v>2.1176470588235294</v>
      </c>
      <c r="V219" s="47">
        <f t="shared" si="242"/>
        <v>8.96885813148789</v>
      </c>
      <c r="W219" s="46">
        <v>34</v>
      </c>
      <c r="X219" s="46">
        <v>25</v>
      </c>
      <c r="Y219" s="44">
        <f>W219/X219</f>
        <v>1.36</v>
      </c>
      <c r="Z219" s="47">
        <f t="shared" si="243"/>
        <v>5.760000000000001</v>
      </c>
      <c r="AA219" s="46">
        <v>35</v>
      </c>
      <c r="AB219" s="46">
        <v>34</v>
      </c>
      <c r="AC219" s="44">
        <f>AA219/AB219</f>
        <v>1.0294117647058822</v>
      </c>
      <c r="AD219" s="47">
        <f t="shared" si="244"/>
        <v>4.359861591695501</v>
      </c>
      <c r="AE219" s="46">
        <v>36</v>
      </c>
      <c r="AF219" s="46">
        <v>43</v>
      </c>
      <c r="AG219" s="44">
        <f>AE219/AF219</f>
        <v>0.8372093023255814</v>
      </c>
      <c r="AH219" s="47">
        <f t="shared" si="245"/>
        <v>3.5458276333789334</v>
      </c>
      <c r="AI219" s="48"/>
      <c r="AJ219" s="48"/>
      <c r="AK219" s="225"/>
      <c r="AL219" s="70"/>
      <c r="AM219" s="50"/>
      <c r="AN219" s="51">
        <f t="shared" si="246"/>
        <v>27.407416224499357</v>
      </c>
      <c r="AO219" s="52">
        <f t="shared" si="247"/>
        <v>48.89347709185379</v>
      </c>
      <c r="AP219" s="52">
        <f t="shared" si="248"/>
        <v>76.13171173472044</v>
      </c>
      <c r="AQ219" s="52">
        <f t="shared" si="249"/>
        <v>100.58086716038497</v>
      </c>
      <c r="AR219" s="156">
        <f t="shared" si="239"/>
        <v>123.67173617351251</v>
      </c>
      <c r="AS219" s="53" t="str">
        <f t="shared" si="208"/>
        <v>N/A</v>
      </c>
      <c r="AT219" s="54">
        <f t="shared" si="188"/>
        <v>21.486060867354432</v>
      </c>
      <c r="AU219" s="52">
        <f t="shared" si="189"/>
        <v>27.23823464286665</v>
      </c>
      <c r="AV219" s="52">
        <f t="shared" si="190"/>
        <v>24.44915542566453</v>
      </c>
      <c r="AW219" s="52">
        <f t="shared" si="191"/>
        <v>23.090869013127545</v>
      </c>
      <c r="AX219" s="53" t="str">
        <f t="shared" si="192"/>
        <v>N/A</v>
      </c>
      <c r="AZ219" s="38">
        <v>206</v>
      </c>
    </row>
    <row r="220" spans="2:52" ht="12.75">
      <c r="B220" s="297" t="s">
        <v>290</v>
      </c>
      <c r="C220" s="8"/>
      <c r="D220" s="42">
        <v>5</v>
      </c>
      <c r="E220" s="39"/>
      <c r="F220" s="40" t="s">
        <v>291</v>
      </c>
      <c r="G220" s="39"/>
      <c r="H220" s="39"/>
      <c r="I220" s="39"/>
      <c r="J220" s="43">
        <v>63</v>
      </c>
      <c r="K220" s="43">
        <v>16</v>
      </c>
      <c r="L220" s="8"/>
      <c r="M220" s="44">
        <f t="shared" si="240"/>
        <v>3.9375</v>
      </c>
      <c r="N220" s="45" t="str">
        <f t="shared" si="187"/>
        <v>N/A</v>
      </c>
      <c r="O220" s="46">
        <v>33</v>
      </c>
      <c r="P220" s="46">
        <v>10</v>
      </c>
      <c r="Q220" s="44">
        <f>O220/P220</f>
        <v>3.3</v>
      </c>
      <c r="R220" s="47">
        <f t="shared" si="241"/>
        <v>12.993749999999999</v>
      </c>
      <c r="S220" s="46">
        <v>35</v>
      </c>
      <c r="T220" s="46">
        <v>18</v>
      </c>
      <c r="U220" s="44">
        <f>S220/T220</f>
        <v>1.9444444444444444</v>
      </c>
      <c r="V220" s="47">
        <f t="shared" si="242"/>
        <v>7.65625</v>
      </c>
      <c r="W220" s="46">
        <v>34</v>
      </c>
      <c r="X220" s="46">
        <v>25</v>
      </c>
      <c r="Y220" s="44">
        <f>W220/X220</f>
        <v>1.36</v>
      </c>
      <c r="Z220" s="47">
        <f t="shared" si="243"/>
        <v>5.355</v>
      </c>
      <c r="AA220" s="46">
        <v>30</v>
      </c>
      <c r="AB220" s="46">
        <v>29</v>
      </c>
      <c r="AC220" s="44">
        <f>AA220/AB220</f>
        <v>1.0344827586206897</v>
      </c>
      <c r="AD220" s="47">
        <f t="shared" si="244"/>
        <v>4.073275862068966</v>
      </c>
      <c r="AE220" s="46">
        <v>31</v>
      </c>
      <c r="AF220" s="46">
        <v>38</v>
      </c>
      <c r="AG220" s="44">
        <f>AE220/AF220</f>
        <v>0.8157894736842105</v>
      </c>
      <c r="AH220" s="47">
        <f t="shared" si="245"/>
        <v>3.2121710526315788</v>
      </c>
      <c r="AI220" s="48"/>
      <c r="AJ220" s="48"/>
      <c r="AK220" s="225"/>
      <c r="AL220" s="70"/>
      <c r="AM220" s="50"/>
      <c r="AN220" s="51">
        <f t="shared" si="246"/>
        <v>33.748429790629324</v>
      </c>
      <c r="AO220" s="52">
        <f t="shared" si="247"/>
        <v>57.27590655895376</v>
      </c>
      <c r="AP220" s="52">
        <f t="shared" si="248"/>
        <v>81.88957228608585</v>
      </c>
      <c r="AQ220" s="52">
        <f t="shared" si="249"/>
        <v>107.65749103210752</v>
      </c>
      <c r="AR220" s="156">
        <f t="shared" si="239"/>
        <v>136.51784179822312</v>
      </c>
      <c r="AS220" s="53" t="str">
        <f t="shared" si="208"/>
        <v>N/A</v>
      </c>
      <c r="AT220" s="54">
        <f t="shared" si="188"/>
        <v>23.527476768324433</v>
      </c>
      <c r="AU220" s="52">
        <f t="shared" si="189"/>
        <v>24.613665727132094</v>
      </c>
      <c r="AV220" s="52">
        <f t="shared" si="190"/>
        <v>25.767918746021664</v>
      </c>
      <c r="AW220" s="52">
        <f t="shared" si="191"/>
        <v>28.8603507661156</v>
      </c>
      <c r="AX220" s="53" t="str">
        <f t="shared" si="192"/>
        <v>N/A</v>
      </c>
      <c r="AZ220" s="38">
        <v>207</v>
      </c>
    </row>
    <row r="221" spans="2:52" ht="12.75">
      <c r="B221" s="297" t="s">
        <v>278</v>
      </c>
      <c r="C221" s="8"/>
      <c r="D221" s="8">
        <v>5</v>
      </c>
      <c r="E221" s="39"/>
      <c r="F221" s="40" t="s">
        <v>283</v>
      </c>
      <c r="G221" s="39"/>
      <c r="H221" s="39"/>
      <c r="I221" s="39"/>
      <c r="J221" s="43">
        <v>63</v>
      </c>
      <c r="K221" s="43">
        <v>16</v>
      </c>
      <c r="L221" s="8"/>
      <c r="M221" s="44">
        <f t="shared" si="240"/>
        <v>3.9375</v>
      </c>
      <c r="N221" s="45" t="str">
        <f t="shared" si="187"/>
        <v>N/A</v>
      </c>
      <c r="O221" s="46">
        <v>33</v>
      </c>
      <c r="P221" s="46">
        <v>10</v>
      </c>
      <c r="Q221" s="44">
        <f>O221/P221</f>
        <v>3.3</v>
      </c>
      <c r="R221" s="47">
        <f t="shared" si="241"/>
        <v>12.993749999999999</v>
      </c>
      <c r="S221" s="46">
        <v>35</v>
      </c>
      <c r="T221" s="46">
        <v>18</v>
      </c>
      <c r="U221" s="44">
        <f>S221/T221</f>
        <v>1.9444444444444444</v>
      </c>
      <c r="V221" s="47">
        <f t="shared" si="242"/>
        <v>7.65625</v>
      </c>
      <c r="W221" s="46">
        <v>34</v>
      </c>
      <c r="X221" s="46">
        <v>26</v>
      </c>
      <c r="Y221" s="44">
        <f>W221/X221</f>
        <v>1.3076923076923077</v>
      </c>
      <c r="Z221" s="47">
        <f t="shared" si="243"/>
        <v>5.149038461538462</v>
      </c>
      <c r="AA221" s="46">
        <v>30</v>
      </c>
      <c r="AB221" s="46">
        <v>29</v>
      </c>
      <c r="AC221" s="44">
        <f>AA221/AB221</f>
        <v>1.0344827586206897</v>
      </c>
      <c r="AD221" s="47">
        <f t="shared" si="244"/>
        <v>4.073275862068966</v>
      </c>
      <c r="AE221" s="46">
        <v>31</v>
      </c>
      <c r="AF221" s="46">
        <v>37</v>
      </c>
      <c r="AG221" s="44">
        <f>AE221/AF221</f>
        <v>0.8378378378378378</v>
      </c>
      <c r="AH221" s="47">
        <f t="shared" si="245"/>
        <v>3.2989864864864864</v>
      </c>
      <c r="AI221" s="48"/>
      <c r="AJ221" s="48"/>
      <c r="AK221" s="225"/>
      <c r="AL221" s="70"/>
      <c r="AM221" s="50"/>
      <c r="AN221" s="51">
        <f t="shared" si="246"/>
        <v>33.748429790629324</v>
      </c>
      <c r="AO221" s="52">
        <f t="shared" si="247"/>
        <v>57.27590655895376</v>
      </c>
      <c r="AP221" s="52">
        <f t="shared" si="248"/>
        <v>85.16515517752929</v>
      </c>
      <c r="AQ221" s="52">
        <f t="shared" si="249"/>
        <v>107.65749103210752</v>
      </c>
      <c r="AR221" s="156">
        <f t="shared" si="239"/>
        <v>132.92526701405936</v>
      </c>
      <c r="AS221" s="53" t="str">
        <f t="shared" si="208"/>
        <v>N/A</v>
      </c>
      <c r="AT221" s="54">
        <f t="shared" si="188"/>
        <v>23.527476768324433</v>
      </c>
      <c r="AU221" s="52">
        <f t="shared" si="189"/>
        <v>27.88924861857553</v>
      </c>
      <c r="AV221" s="52">
        <f t="shared" si="190"/>
        <v>22.49233585457823</v>
      </c>
      <c r="AW221" s="52">
        <f t="shared" si="191"/>
        <v>25.267775981951843</v>
      </c>
      <c r="AX221" s="53" t="str">
        <f t="shared" si="192"/>
        <v>N/A</v>
      </c>
      <c r="AZ221" s="38">
        <v>208</v>
      </c>
    </row>
    <row r="222" spans="2:52" ht="12.75">
      <c r="B222" s="35" t="s">
        <v>271</v>
      </c>
      <c r="C222" s="8"/>
      <c r="D222" s="42">
        <v>5</v>
      </c>
      <c r="E222" s="39"/>
      <c r="F222" s="40" t="s">
        <v>175</v>
      </c>
      <c r="G222" s="39"/>
      <c r="H222" s="39"/>
      <c r="I222" s="39"/>
      <c r="J222" s="43"/>
      <c r="K222" s="43"/>
      <c r="L222" s="8"/>
      <c r="M222" s="44"/>
      <c r="N222" s="45" t="str">
        <f t="shared" si="187"/>
        <v>N/A</v>
      </c>
      <c r="O222" s="46"/>
      <c r="P222" s="46"/>
      <c r="Q222" s="44"/>
      <c r="R222" s="47"/>
      <c r="S222" s="46"/>
      <c r="T222" s="46"/>
      <c r="U222" s="44"/>
      <c r="V222" s="47"/>
      <c r="W222" s="46"/>
      <c r="X222" s="46"/>
      <c r="Y222" s="44"/>
      <c r="Z222" s="47"/>
      <c r="AA222" s="46"/>
      <c r="AB222" s="46"/>
      <c r="AC222" s="44"/>
      <c r="AD222" s="47"/>
      <c r="AE222" s="46"/>
      <c r="AF222" s="46"/>
      <c r="AG222" s="44"/>
      <c r="AH222" s="47"/>
      <c r="AI222" s="48"/>
      <c r="AJ222" s="48"/>
      <c r="AK222" s="225"/>
      <c r="AL222" s="70"/>
      <c r="AM222" s="50"/>
      <c r="AN222" s="51"/>
      <c r="AO222" s="52"/>
      <c r="AP222" s="52"/>
      <c r="AQ222" s="52"/>
      <c r="AR222" s="156" t="str">
        <f t="shared" si="239"/>
        <v>N/A</v>
      </c>
      <c r="AS222" s="53" t="str">
        <f t="shared" si="208"/>
        <v>N/A</v>
      </c>
      <c r="AT222" s="54">
        <f t="shared" si="188"/>
        <v>0</v>
      </c>
      <c r="AU222" s="52">
        <f t="shared" si="189"/>
        <v>0</v>
      </c>
      <c r="AV222" s="52">
        <f t="shared" si="190"/>
        <v>0</v>
      </c>
      <c r="AW222" s="52" t="str">
        <f t="shared" si="191"/>
        <v>N/A</v>
      </c>
      <c r="AX222" s="53" t="str">
        <f t="shared" si="192"/>
        <v>N/A</v>
      </c>
      <c r="AZ222" s="38">
        <v>209</v>
      </c>
    </row>
    <row r="223" spans="2:52" ht="12.75">
      <c r="B223" s="297" t="s">
        <v>261</v>
      </c>
      <c r="C223" s="8"/>
      <c r="D223" s="42">
        <v>5</v>
      </c>
      <c r="E223" s="39"/>
      <c r="F223" s="40" t="s">
        <v>312</v>
      </c>
      <c r="G223" s="39"/>
      <c r="H223" s="39"/>
      <c r="I223" s="39"/>
      <c r="J223" s="43">
        <v>72</v>
      </c>
      <c r="K223" s="43">
        <v>17</v>
      </c>
      <c r="L223" s="8"/>
      <c r="M223" s="44">
        <f aca="true" t="shared" si="250" ref="M223:M229">J223/K223</f>
        <v>4.235294117647059</v>
      </c>
      <c r="N223" s="45" t="str">
        <f t="shared" si="187"/>
        <v>N/A</v>
      </c>
      <c r="O223" s="46">
        <v>34</v>
      </c>
      <c r="P223" s="46">
        <v>9</v>
      </c>
      <c r="Q223" s="44">
        <f>O223/P223</f>
        <v>3.7777777777777777</v>
      </c>
      <c r="R223" s="47">
        <f>Q223*M223</f>
        <v>16</v>
      </c>
      <c r="S223" s="46">
        <v>36</v>
      </c>
      <c r="T223" s="46">
        <v>17</v>
      </c>
      <c r="U223" s="44">
        <f>S223/T223</f>
        <v>2.1176470588235294</v>
      </c>
      <c r="V223" s="47">
        <f>U223*M223</f>
        <v>8.96885813148789</v>
      </c>
      <c r="W223" s="46">
        <v>34</v>
      </c>
      <c r="X223" s="46">
        <v>25</v>
      </c>
      <c r="Y223" s="44">
        <f>W223/X223</f>
        <v>1.36</v>
      </c>
      <c r="Z223" s="47">
        <f>Y223*M223</f>
        <v>5.760000000000001</v>
      </c>
      <c r="AA223" s="46">
        <v>35</v>
      </c>
      <c r="AB223" s="46">
        <v>34</v>
      </c>
      <c r="AC223" s="44">
        <f>AA223/AB223</f>
        <v>1.0294117647058822</v>
      </c>
      <c r="AD223" s="47">
        <f>AC223*M223</f>
        <v>4.359861591695501</v>
      </c>
      <c r="AE223" s="46">
        <v>36</v>
      </c>
      <c r="AF223" s="46">
        <v>43</v>
      </c>
      <c r="AG223" s="44">
        <f>AE223/AF223</f>
        <v>0.8372093023255814</v>
      </c>
      <c r="AH223" s="47">
        <f>AG223*M223</f>
        <v>3.5458276333789334</v>
      </c>
      <c r="AI223" s="48"/>
      <c r="AJ223" s="48"/>
      <c r="AK223" s="225"/>
      <c r="AL223" s="70"/>
      <c r="AM223" s="50"/>
      <c r="AN223" s="51">
        <f>($AO$4/(Q223*$M223))*$AW$4/(12*5280)*60</f>
        <v>27.407416224499357</v>
      </c>
      <c r="AO223" s="52">
        <f>($AO$4/(U223*$M223))*$AW$4/(12*5280)*60</f>
        <v>48.89347709185379</v>
      </c>
      <c r="AP223" s="52">
        <f>($AO$4/(Y223*$M223))*$AW$4/(12*5280)*60</f>
        <v>76.13171173472044</v>
      </c>
      <c r="AQ223" s="52">
        <f>($AO$4/(AC223*$M223))*$AW$4/(12*5280)*60</f>
        <v>100.58086716038497</v>
      </c>
      <c r="AR223" s="156">
        <f t="shared" si="239"/>
        <v>123.67173617351251</v>
      </c>
      <c r="AS223" s="53" t="str">
        <f t="shared" si="208"/>
        <v>N/A</v>
      </c>
      <c r="AT223" s="54">
        <f t="shared" si="188"/>
        <v>21.486060867354432</v>
      </c>
      <c r="AU223" s="52">
        <f t="shared" si="189"/>
        <v>27.23823464286665</v>
      </c>
      <c r="AV223" s="52">
        <f t="shared" si="190"/>
        <v>24.44915542566453</v>
      </c>
      <c r="AW223" s="52">
        <f t="shared" si="191"/>
        <v>23.090869013127545</v>
      </c>
      <c r="AX223" s="53" t="str">
        <f t="shared" si="192"/>
        <v>N/A</v>
      </c>
      <c r="AZ223" s="38">
        <v>210</v>
      </c>
    </row>
    <row r="224" spans="2:52" ht="12.75">
      <c r="B224" s="297" t="s">
        <v>268</v>
      </c>
      <c r="C224" s="8"/>
      <c r="D224" s="8">
        <v>5</v>
      </c>
      <c r="E224" s="39"/>
      <c r="F224" s="39" t="s">
        <v>152</v>
      </c>
      <c r="G224" s="39"/>
      <c r="H224" s="39"/>
      <c r="I224" s="39"/>
      <c r="J224" s="43">
        <v>63</v>
      </c>
      <c r="K224" s="43">
        <v>16</v>
      </c>
      <c r="L224" s="8"/>
      <c r="M224" s="44">
        <f t="shared" si="250"/>
        <v>3.9375</v>
      </c>
      <c r="N224" s="45" t="str">
        <f t="shared" si="187"/>
        <v>N/A</v>
      </c>
      <c r="O224" s="46">
        <v>33</v>
      </c>
      <c r="P224" s="46">
        <v>10</v>
      </c>
      <c r="Q224" s="44">
        <f>O224/P224</f>
        <v>3.3</v>
      </c>
      <c r="R224" s="47">
        <f>Q224*M224</f>
        <v>12.993749999999999</v>
      </c>
      <c r="S224" s="46">
        <v>35</v>
      </c>
      <c r="T224" s="46">
        <v>18</v>
      </c>
      <c r="U224" s="44">
        <f>S224/T224</f>
        <v>1.9444444444444444</v>
      </c>
      <c r="V224" s="47">
        <f>U224*M224</f>
        <v>7.65625</v>
      </c>
      <c r="W224" s="46">
        <v>34</v>
      </c>
      <c r="X224" s="46">
        <v>26</v>
      </c>
      <c r="Y224" s="44">
        <f>W224/X224</f>
        <v>1.3076923076923077</v>
      </c>
      <c r="Z224" s="47">
        <f>Y224*M224</f>
        <v>5.149038461538462</v>
      </c>
      <c r="AA224" s="46">
        <v>35</v>
      </c>
      <c r="AB224" s="46">
        <v>34</v>
      </c>
      <c r="AC224" s="44">
        <f>AA224/AB224</f>
        <v>1.0294117647058822</v>
      </c>
      <c r="AD224" s="47">
        <f>AC224*M224</f>
        <v>4.053308823529411</v>
      </c>
      <c r="AE224" s="46">
        <v>36</v>
      </c>
      <c r="AF224" s="46">
        <v>43</v>
      </c>
      <c r="AG224" s="44">
        <f>AE224/AF224</f>
        <v>0.8372093023255814</v>
      </c>
      <c r="AH224" s="47">
        <f>AG224*M224</f>
        <v>3.296511627906977</v>
      </c>
      <c r="AI224" s="48"/>
      <c r="AJ224" s="48"/>
      <c r="AK224" s="225"/>
      <c r="AL224" s="70"/>
      <c r="AM224" s="50"/>
      <c r="AN224" s="51">
        <f>($AO$4/(Q224*$M224))*$AW$4/(12*5280)*60</f>
        <v>33.748429790629324</v>
      </c>
      <c r="AO224" s="52">
        <f>($AO$4/(U224*$M224))*$AW$4/(12*5280)*60</f>
        <v>57.27590655895376</v>
      </c>
      <c r="AP224" s="52">
        <f>($AO$4/(Y224*$M224))*$AW$4/(12*5280)*60</f>
        <v>85.16515517752929</v>
      </c>
      <c r="AQ224" s="52">
        <f>($AO$4/(AC224*$M224))*$AW$4/(12*5280)*60</f>
        <v>108.18782350024601</v>
      </c>
      <c r="AR224" s="156">
        <f t="shared" si="239"/>
        <v>133.02506075806392</v>
      </c>
      <c r="AS224" s="53" t="str">
        <f t="shared" si="208"/>
        <v>N/A</v>
      </c>
      <c r="AT224" s="54">
        <f t="shared" si="188"/>
        <v>23.527476768324433</v>
      </c>
      <c r="AU224" s="52">
        <f t="shared" si="189"/>
        <v>27.88924861857553</v>
      </c>
      <c r="AV224" s="52">
        <f t="shared" si="190"/>
        <v>23.022668322716726</v>
      </c>
      <c r="AW224" s="52">
        <f t="shared" si="191"/>
        <v>24.837237257817904</v>
      </c>
      <c r="AX224" s="53" t="str">
        <f t="shared" si="192"/>
        <v>N/A</v>
      </c>
      <c r="AZ224" s="38">
        <v>211</v>
      </c>
    </row>
    <row r="225" spans="2:52" ht="12.75">
      <c r="B225" s="55" t="s">
        <v>315</v>
      </c>
      <c r="C225" s="42" t="s">
        <v>281</v>
      </c>
      <c r="D225" s="42">
        <v>5</v>
      </c>
      <c r="E225" s="205"/>
      <c r="F225" s="40" t="s">
        <v>297</v>
      </c>
      <c r="G225" s="39"/>
      <c r="H225" s="39"/>
      <c r="I225" s="39"/>
      <c r="J225" s="43">
        <v>70</v>
      </c>
      <c r="K225" s="43">
        <v>19</v>
      </c>
      <c r="L225" s="8"/>
      <c r="M225" s="44">
        <f t="shared" si="250"/>
        <v>3.6842105263157894</v>
      </c>
      <c r="N225" s="45" t="str">
        <f t="shared" si="187"/>
        <v>N/A</v>
      </c>
      <c r="O225" s="46"/>
      <c r="P225" s="46"/>
      <c r="Q225" s="44"/>
      <c r="R225" s="47"/>
      <c r="S225" s="46"/>
      <c r="T225" s="46"/>
      <c r="U225" s="44"/>
      <c r="V225" s="47"/>
      <c r="W225" s="46"/>
      <c r="X225" s="46"/>
      <c r="Y225" s="44"/>
      <c r="Z225" s="47"/>
      <c r="AA225" s="46"/>
      <c r="AB225" s="46"/>
      <c r="AC225" s="44"/>
      <c r="AD225" s="47"/>
      <c r="AE225" s="46"/>
      <c r="AF225" s="46"/>
      <c r="AG225" s="44"/>
      <c r="AH225" s="47"/>
      <c r="AI225" s="48"/>
      <c r="AJ225" s="48"/>
      <c r="AK225" s="225"/>
      <c r="AL225" s="70"/>
      <c r="AM225" s="50"/>
      <c r="AN225" s="51"/>
      <c r="AO225" s="52"/>
      <c r="AP225" s="52"/>
      <c r="AQ225" s="52"/>
      <c r="AR225" s="156" t="str">
        <f t="shared" si="239"/>
        <v>N/A</v>
      </c>
      <c r="AS225" s="53" t="str">
        <f t="shared" si="208"/>
        <v>N/A</v>
      </c>
      <c r="AT225" s="54">
        <f t="shared" si="188"/>
        <v>0</v>
      </c>
      <c r="AU225" s="52">
        <f t="shared" si="189"/>
        <v>0</v>
      </c>
      <c r="AV225" s="52">
        <f t="shared" si="190"/>
        <v>0</v>
      </c>
      <c r="AW225" s="52" t="str">
        <f t="shared" si="191"/>
        <v>N/A</v>
      </c>
      <c r="AX225" s="53" t="str">
        <f t="shared" si="192"/>
        <v>N/A</v>
      </c>
      <c r="AZ225" s="38">
        <v>212</v>
      </c>
    </row>
    <row r="226" spans="2:52" ht="12.75">
      <c r="B226" s="35" t="s">
        <v>275</v>
      </c>
      <c r="C226" s="8"/>
      <c r="D226" s="8">
        <v>5</v>
      </c>
      <c r="E226" s="39"/>
      <c r="F226" s="40"/>
      <c r="G226" s="39"/>
      <c r="H226" s="39"/>
      <c r="I226" s="39"/>
      <c r="J226" s="43">
        <v>61</v>
      </c>
      <c r="K226" s="43">
        <v>18</v>
      </c>
      <c r="L226" s="8"/>
      <c r="M226" s="44">
        <f t="shared" si="250"/>
        <v>3.388888888888889</v>
      </c>
      <c r="N226" s="45" t="str">
        <f t="shared" si="187"/>
        <v>N/A</v>
      </c>
      <c r="O226" s="46"/>
      <c r="P226" s="46"/>
      <c r="Q226" s="44">
        <v>3.625</v>
      </c>
      <c r="R226" s="47">
        <f>Q226*M226</f>
        <v>12.284722222222221</v>
      </c>
      <c r="S226" s="46"/>
      <c r="T226" s="46"/>
      <c r="U226" s="44">
        <v>2.071</v>
      </c>
      <c r="V226" s="47">
        <f>U226*M226</f>
        <v>7.0183888888888895</v>
      </c>
      <c r="W226" s="46"/>
      <c r="X226" s="46"/>
      <c r="Y226" s="44">
        <v>1.474</v>
      </c>
      <c r="Z226" s="47">
        <f>Y226*M226</f>
        <v>4.995222222222222</v>
      </c>
      <c r="AA226" s="46"/>
      <c r="AB226" s="46"/>
      <c r="AC226" s="44">
        <v>1.038</v>
      </c>
      <c r="AD226" s="47">
        <f>AC226*M226</f>
        <v>3.517666666666667</v>
      </c>
      <c r="AE226" s="46"/>
      <c r="AF226" s="46"/>
      <c r="AG226" s="44">
        <v>0.844</v>
      </c>
      <c r="AH226" s="47">
        <f>AG226*M226</f>
        <v>2.860222222222222</v>
      </c>
      <c r="AI226" s="48"/>
      <c r="AJ226" s="48"/>
      <c r="AK226" s="225"/>
      <c r="AL226" s="70"/>
      <c r="AM226" s="50"/>
      <c r="AN226" s="51">
        <f>($AO$4/(Q226*$M226))*$AW$4/(12*5280)*60</f>
        <v>35.696261719189664</v>
      </c>
      <c r="AO226" s="52">
        <f>($AO$4/(U226*$M226))*$AW$4/(12*5280)*60</f>
        <v>62.481385191725025</v>
      </c>
      <c r="AP226" s="52">
        <f>($AO$4/(Y226*$M226))*$AW$4/(12*5280)*60</f>
        <v>87.78761786435722</v>
      </c>
      <c r="AQ226" s="52">
        <f>($AO$4/(AC226*$M226))*$AW$4/(12*5280)*60</f>
        <v>124.6618003199061</v>
      </c>
      <c r="AR226" s="156">
        <f t="shared" si="239"/>
        <v>153.31628996689875</v>
      </c>
      <c r="AS226" s="53" t="str">
        <f t="shared" si="208"/>
        <v>N/A</v>
      </c>
      <c r="AT226" s="54">
        <f t="shared" si="188"/>
        <v>26.78512347253536</v>
      </c>
      <c r="AU226" s="52">
        <f t="shared" si="189"/>
        <v>25.30623267263219</v>
      </c>
      <c r="AV226" s="52">
        <f t="shared" si="190"/>
        <v>36.87418245554889</v>
      </c>
      <c r="AW226" s="52">
        <f t="shared" si="191"/>
        <v>28.654489646992644</v>
      </c>
      <c r="AX226" s="53" t="str">
        <f t="shared" si="192"/>
        <v>N/A</v>
      </c>
      <c r="AZ226" s="38">
        <v>213</v>
      </c>
    </row>
    <row r="227" spans="2:52" ht="12.75">
      <c r="B227" s="35" t="s">
        <v>276</v>
      </c>
      <c r="C227" s="8"/>
      <c r="D227" s="42">
        <v>5</v>
      </c>
      <c r="E227" s="39"/>
      <c r="F227" s="40" t="s">
        <v>148</v>
      </c>
      <c r="G227" s="39"/>
      <c r="H227" s="39"/>
      <c r="I227" s="39"/>
      <c r="J227" s="43">
        <v>61</v>
      </c>
      <c r="K227" s="43">
        <v>18</v>
      </c>
      <c r="L227" s="8"/>
      <c r="M227" s="44">
        <f t="shared" si="250"/>
        <v>3.388888888888889</v>
      </c>
      <c r="N227" s="45" t="str">
        <f t="shared" si="187"/>
        <v>N/A</v>
      </c>
      <c r="O227" s="46"/>
      <c r="P227" s="46"/>
      <c r="Q227" s="44">
        <v>3.625</v>
      </c>
      <c r="R227" s="47">
        <f>Q227*M227</f>
        <v>12.284722222222221</v>
      </c>
      <c r="S227" s="46"/>
      <c r="T227" s="46"/>
      <c r="U227" s="44">
        <v>2.071</v>
      </c>
      <c r="V227" s="47">
        <f>U227*M227</f>
        <v>7.0183888888888895</v>
      </c>
      <c r="W227" s="46"/>
      <c r="X227" s="46"/>
      <c r="Y227" s="44">
        <v>1.474</v>
      </c>
      <c r="Z227" s="47">
        <f>Y227*M227</f>
        <v>4.995222222222222</v>
      </c>
      <c r="AA227" s="46"/>
      <c r="AB227" s="46"/>
      <c r="AC227" s="44">
        <v>1.038</v>
      </c>
      <c r="AD227" s="47">
        <f>AC227*M227</f>
        <v>3.517666666666667</v>
      </c>
      <c r="AE227" s="46"/>
      <c r="AF227" s="46"/>
      <c r="AG227" s="44">
        <v>0.844</v>
      </c>
      <c r="AH227" s="47">
        <f>AG227*M227</f>
        <v>2.860222222222222</v>
      </c>
      <c r="AI227" s="48"/>
      <c r="AJ227" s="48"/>
      <c r="AK227" s="225"/>
      <c r="AL227" s="70"/>
      <c r="AM227" s="50"/>
      <c r="AN227" s="51">
        <f>($AO$4/(Q227*$M227))*$AW$4/(12*5280)*60</f>
        <v>35.696261719189664</v>
      </c>
      <c r="AO227" s="52">
        <f>($AO$4/(U227*$M227))*$AW$4/(12*5280)*60</f>
        <v>62.481385191725025</v>
      </c>
      <c r="AP227" s="52">
        <f>($AO$4/(Y227*$M227))*$AW$4/(12*5280)*60</f>
        <v>87.78761786435722</v>
      </c>
      <c r="AQ227" s="52">
        <f>($AO$4/(AC227*$M227))*$AW$4/(12*5280)*60</f>
        <v>124.6618003199061</v>
      </c>
      <c r="AR227" s="156">
        <f t="shared" si="239"/>
        <v>153.31628996689875</v>
      </c>
      <c r="AS227" s="53" t="str">
        <f t="shared" si="208"/>
        <v>N/A</v>
      </c>
      <c r="AT227" s="54">
        <f t="shared" si="188"/>
        <v>26.78512347253536</v>
      </c>
      <c r="AU227" s="52">
        <f t="shared" si="189"/>
        <v>25.30623267263219</v>
      </c>
      <c r="AV227" s="52">
        <f t="shared" si="190"/>
        <v>36.87418245554889</v>
      </c>
      <c r="AW227" s="52">
        <f t="shared" si="191"/>
        <v>28.654489646992644</v>
      </c>
      <c r="AX227" s="53" t="str">
        <f t="shared" si="192"/>
        <v>N/A</v>
      </c>
      <c r="AZ227" s="38">
        <v>214</v>
      </c>
    </row>
    <row r="228" spans="2:52" ht="12.75">
      <c r="B228" s="297" t="s">
        <v>279</v>
      </c>
      <c r="C228" s="8"/>
      <c r="D228" s="42">
        <v>5</v>
      </c>
      <c r="E228" s="39"/>
      <c r="F228" s="40"/>
      <c r="G228" s="39"/>
      <c r="H228" s="39"/>
      <c r="I228" s="39"/>
      <c r="J228" s="43">
        <v>72</v>
      </c>
      <c r="K228" s="43">
        <v>17</v>
      </c>
      <c r="L228" s="8"/>
      <c r="M228" s="44">
        <f t="shared" si="250"/>
        <v>4.235294117647059</v>
      </c>
      <c r="N228" s="45" t="str">
        <f t="shared" si="187"/>
        <v>N/A</v>
      </c>
      <c r="O228" s="46">
        <v>34</v>
      </c>
      <c r="P228" s="46">
        <v>9</v>
      </c>
      <c r="Q228" s="44">
        <f>O228/P228</f>
        <v>3.7777777777777777</v>
      </c>
      <c r="R228" s="47">
        <f>Q228*M228</f>
        <v>16</v>
      </c>
      <c r="S228" s="46">
        <v>36</v>
      </c>
      <c r="T228" s="46">
        <v>17</v>
      </c>
      <c r="U228" s="44">
        <f>S228/T228</f>
        <v>2.1176470588235294</v>
      </c>
      <c r="V228" s="47">
        <f>U228*M228</f>
        <v>8.96885813148789</v>
      </c>
      <c r="W228" s="46">
        <v>35</v>
      </c>
      <c r="X228" s="46">
        <v>24</v>
      </c>
      <c r="Y228" s="44">
        <f>W228/X228</f>
        <v>1.4583333333333333</v>
      </c>
      <c r="Z228" s="47">
        <f>Y228*M228</f>
        <v>6.1764705882352935</v>
      </c>
      <c r="AA228" s="46">
        <v>36</v>
      </c>
      <c r="AB228" s="46">
        <v>33</v>
      </c>
      <c r="AC228" s="44">
        <f>AA228/AB228</f>
        <v>1.0909090909090908</v>
      </c>
      <c r="AD228" s="47">
        <f>AC228*M228</f>
        <v>4.620320855614973</v>
      </c>
      <c r="AE228" s="46">
        <v>37</v>
      </c>
      <c r="AF228" s="46">
        <v>42</v>
      </c>
      <c r="AG228" s="44">
        <f>AE228/AF228</f>
        <v>0.8809523809523809</v>
      </c>
      <c r="AH228" s="47">
        <f>AG228*M228</f>
        <v>3.73109243697479</v>
      </c>
      <c r="AI228" s="48"/>
      <c r="AJ228" s="48"/>
      <c r="AK228" s="225"/>
      <c r="AL228" s="70"/>
      <c r="AM228" s="50"/>
      <c r="AN228" s="51">
        <f>($AO$4/(Q228*$M228))*$AW$4/(12*5280)*60</f>
        <v>27.407416224499357</v>
      </c>
      <c r="AO228" s="52">
        <f>($AO$4/(U228*$M228))*$AW$4/(12*5280)*60</f>
        <v>48.89347709185379</v>
      </c>
      <c r="AP228" s="52">
        <f>($AO$4/(Y228*$M228))*$AW$4/(12*5280)*60</f>
        <v>70.99825917203643</v>
      </c>
      <c r="AQ228" s="52">
        <f>($AO$4/(AC228*$M228))*$AW$4/(12*5280)*60</f>
        <v>94.91086729595148</v>
      </c>
      <c r="AR228" s="156">
        <f t="shared" si="239"/>
        <v>117.530902007763</v>
      </c>
      <c r="AS228" s="53" t="str">
        <f t="shared" si="208"/>
        <v>N/A</v>
      </c>
      <c r="AT228" s="54">
        <f t="shared" si="188"/>
        <v>21.486060867354432</v>
      </c>
      <c r="AU228" s="52">
        <f t="shared" si="189"/>
        <v>22.104782080182638</v>
      </c>
      <c r="AV228" s="52">
        <f t="shared" si="190"/>
        <v>23.91260812391505</v>
      </c>
      <c r="AW228" s="52">
        <f t="shared" si="191"/>
        <v>22.620034711811527</v>
      </c>
      <c r="AX228" s="53" t="str">
        <f t="shared" si="192"/>
        <v>N/A</v>
      </c>
      <c r="AZ228" s="38">
        <v>215</v>
      </c>
    </row>
    <row r="229" spans="2:52" ht="12.75">
      <c r="B229" s="297" t="s">
        <v>280</v>
      </c>
      <c r="C229" s="8"/>
      <c r="D229" s="8">
        <v>5</v>
      </c>
      <c r="E229" s="39"/>
      <c r="F229" s="341" t="s">
        <v>637</v>
      </c>
      <c r="G229" s="39"/>
      <c r="H229" s="39"/>
      <c r="I229" s="39"/>
      <c r="J229" s="43">
        <v>63</v>
      </c>
      <c r="K229" s="43">
        <v>16</v>
      </c>
      <c r="L229" s="8"/>
      <c r="M229" s="44">
        <f t="shared" si="250"/>
        <v>3.9375</v>
      </c>
      <c r="N229" s="45" t="str">
        <f t="shared" si="187"/>
        <v>N/A</v>
      </c>
      <c r="O229" s="46">
        <v>33</v>
      </c>
      <c r="P229" s="46">
        <v>10</v>
      </c>
      <c r="Q229" s="44">
        <f>O229/P229</f>
        <v>3.3</v>
      </c>
      <c r="R229" s="47">
        <f>Q229*M229</f>
        <v>12.993749999999999</v>
      </c>
      <c r="S229" s="46">
        <v>35</v>
      </c>
      <c r="T229" s="46">
        <v>18</v>
      </c>
      <c r="U229" s="44">
        <f>S229/T229</f>
        <v>1.9444444444444444</v>
      </c>
      <c r="V229" s="47">
        <f>U229*M229</f>
        <v>7.65625</v>
      </c>
      <c r="W229" s="46">
        <v>34</v>
      </c>
      <c r="X229" s="46">
        <v>26</v>
      </c>
      <c r="Y229" s="44">
        <f>W229/X229</f>
        <v>1.3076923076923077</v>
      </c>
      <c r="Z229" s="47">
        <f>Y229*M229</f>
        <v>5.149038461538462</v>
      </c>
      <c r="AA229" s="46">
        <v>35</v>
      </c>
      <c r="AB229" s="46">
        <v>34</v>
      </c>
      <c r="AC229" s="44">
        <f>AA229/AB229</f>
        <v>1.0294117647058822</v>
      </c>
      <c r="AD229" s="47">
        <f>AC229*M229</f>
        <v>4.053308823529411</v>
      </c>
      <c r="AE229" s="46">
        <v>36</v>
      </c>
      <c r="AF229" s="46">
        <v>43</v>
      </c>
      <c r="AG229" s="44">
        <f>AE229/AF229</f>
        <v>0.8372093023255814</v>
      </c>
      <c r="AH229" s="47">
        <f>AG229*M229</f>
        <v>3.296511627906977</v>
      </c>
      <c r="AI229" s="48"/>
      <c r="AJ229" s="48"/>
      <c r="AK229" s="225"/>
      <c r="AL229" s="70"/>
      <c r="AM229" s="50"/>
      <c r="AN229" s="51">
        <f>($AO$4/(Q229*$M229))*$AW$4/(12*5280)*60</f>
        <v>33.748429790629324</v>
      </c>
      <c r="AO229" s="52">
        <f>($AO$4/(U229*$M229))*$AW$4/(12*5280)*60</f>
        <v>57.27590655895376</v>
      </c>
      <c r="AP229" s="52">
        <f>($AO$4/(Y229*$M229))*$AW$4/(12*5280)*60</f>
        <v>85.16515517752929</v>
      </c>
      <c r="AQ229" s="52">
        <f>($AO$4/(AC229*$M229))*$AW$4/(12*5280)*60</f>
        <v>108.18782350024601</v>
      </c>
      <c r="AR229" s="156">
        <f>IF(AG229&lt;&gt;0,($AO$4/(AG229*$M229))*$AW$4/(12*5280)*60,"N/A")</f>
        <v>133.02506075806392</v>
      </c>
      <c r="AS229" s="53" t="str">
        <f t="shared" si="208"/>
        <v>N/A</v>
      </c>
      <c r="AT229" s="54">
        <f>AO229-AN229</f>
        <v>23.527476768324433</v>
      </c>
      <c r="AU229" s="52">
        <f>AP229-AO229</f>
        <v>27.88924861857553</v>
      </c>
      <c r="AV229" s="52">
        <f>AQ229-AP229</f>
        <v>23.022668322716726</v>
      </c>
      <c r="AW229" s="52">
        <f>IF(AR229&lt;&gt;"N/A",AR229-AQ229,"N/A")</f>
        <v>24.837237257817904</v>
      </c>
      <c r="AX229" s="53" t="str">
        <f t="shared" si="192"/>
        <v>N/A</v>
      </c>
      <c r="AZ229" s="38">
        <v>216</v>
      </c>
    </row>
    <row r="230" spans="2:52" ht="13.5" thickBot="1">
      <c r="B230" s="33"/>
      <c r="C230" s="19"/>
      <c r="D230" s="19"/>
      <c r="E230" s="132"/>
      <c r="F230" s="132"/>
      <c r="G230" s="132"/>
      <c r="H230" s="132"/>
      <c r="I230" s="132"/>
      <c r="J230" s="207"/>
      <c r="K230" s="207"/>
      <c r="L230" s="19"/>
      <c r="M230" s="136"/>
      <c r="N230" s="199"/>
      <c r="O230" s="194"/>
      <c r="P230" s="194"/>
      <c r="Q230" s="136"/>
      <c r="R230" s="208"/>
      <c r="S230" s="194"/>
      <c r="T230" s="194"/>
      <c r="U230" s="136"/>
      <c r="V230" s="208"/>
      <c r="W230" s="194"/>
      <c r="X230" s="194"/>
      <c r="Y230" s="136"/>
      <c r="Z230" s="208"/>
      <c r="AA230" s="194"/>
      <c r="AB230" s="194"/>
      <c r="AC230" s="136"/>
      <c r="AD230" s="208"/>
      <c r="AE230" s="194"/>
      <c r="AF230" s="194"/>
      <c r="AG230" s="136"/>
      <c r="AH230" s="208"/>
      <c r="AI230" s="195"/>
      <c r="AJ230" s="195"/>
      <c r="AK230" s="334"/>
      <c r="AL230" s="196"/>
      <c r="AM230" s="50"/>
      <c r="AN230" s="101"/>
      <c r="AO230" s="102"/>
      <c r="AP230" s="102"/>
      <c r="AQ230" s="102"/>
      <c r="AR230" s="102"/>
      <c r="AS230" s="103"/>
      <c r="AT230" s="142"/>
      <c r="AU230" s="102"/>
      <c r="AV230" s="102"/>
      <c r="AW230" s="102"/>
      <c r="AX230" s="103"/>
      <c r="AZ230" s="38">
        <v>217</v>
      </c>
    </row>
    <row r="231" spans="2:52" ht="12.75">
      <c r="B231" s="72"/>
      <c r="C231" s="14"/>
      <c r="D231" s="14"/>
      <c r="E231" s="72"/>
      <c r="F231" s="72"/>
      <c r="G231" s="72"/>
      <c r="H231" s="72"/>
      <c r="I231" s="72"/>
      <c r="J231" s="74"/>
      <c r="K231" s="74"/>
      <c r="L231" s="14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50"/>
      <c r="AI231" s="50"/>
      <c r="AJ231" s="50"/>
      <c r="AK231" s="180"/>
      <c r="AL231" s="200"/>
      <c r="AM231" s="50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Z231" s="38">
        <v>218</v>
      </c>
    </row>
    <row r="232" spans="2:52" ht="13.5" thickBot="1">
      <c r="B232" s="108" t="s">
        <v>240</v>
      </c>
      <c r="C232" s="13"/>
      <c r="D232" s="13"/>
      <c r="E232" s="108"/>
      <c r="AH232" s="50"/>
      <c r="AI232" s="50"/>
      <c r="AJ232" s="50"/>
      <c r="AK232" s="180"/>
      <c r="AM232" s="50"/>
      <c r="AZ232" s="38">
        <v>219</v>
      </c>
    </row>
    <row r="233" spans="2:52" ht="12.75">
      <c r="B233" s="34" t="s">
        <v>300</v>
      </c>
      <c r="C233" s="18" t="s">
        <v>281</v>
      </c>
      <c r="D233" s="18">
        <v>5</v>
      </c>
      <c r="E233" s="109"/>
      <c r="F233" s="109" t="s">
        <v>297</v>
      </c>
      <c r="G233" s="109"/>
      <c r="H233" s="109"/>
      <c r="I233" s="109"/>
      <c r="J233" s="57">
        <v>68</v>
      </c>
      <c r="K233" s="57">
        <v>16</v>
      </c>
      <c r="L233" s="18"/>
      <c r="M233" s="112">
        <f>J240/K240</f>
        <v>4.25</v>
      </c>
      <c r="N233" s="337" t="str">
        <f>IF($L233&lt;&gt;0,($J233/$L233),"N/A")</f>
        <v>N/A</v>
      </c>
      <c r="O233" s="57">
        <v>38</v>
      </c>
      <c r="P233" s="57">
        <v>11</v>
      </c>
      <c r="Q233" s="112">
        <f aca="true" t="shared" si="251" ref="Q233:Q249">O233/P233</f>
        <v>3.4545454545454546</v>
      </c>
      <c r="R233" s="114">
        <f aca="true" t="shared" si="252" ref="R233:R249">Q233*M233</f>
        <v>14.681818181818182</v>
      </c>
      <c r="S233" s="57">
        <v>35</v>
      </c>
      <c r="T233" s="57">
        <v>18</v>
      </c>
      <c r="U233" s="112">
        <f aca="true" t="shared" si="253" ref="U233:U249">S233/T233</f>
        <v>1.9444444444444444</v>
      </c>
      <c r="V233" s="114">
        <f aca="true" t="shared" si="254" ref="V233:V249">U233*M233</f>
        <v>8.26388888888889</v>
      </c>
      <c r="W233" s="57">
        <v>36</v>
      </c>
      <c r="X233" s="57">
        <v>28</v>
      </c>
      <c r="Y233" s="112">
        <f aca="true" t="shared" si="255" ref="Y233:Y249">W233/X233</f>
        <v>1.2857142857142858</v>
      </c>
      <c r="Z233" s="114">
        <f aca="true" t="shared" si="256" ref="Z233:Z249">Y233*M233</f>
        <v>5.464285714285714</v>
      </c>
      <c r="AA233" s="57">
        <v>31</v>
      </c>
      <c r="AB233" s="57">
        <v>33</v>
      </c>
      <c r="AC233" s="112">
        <f aca="true" t="shared" si="257" ref="AC233:AC249">AA233/AB233</f>
        <v>0.9393939393939394</v>
      </c>
      <c r="AD233" s="114">
        <f aca="true" t="shared" si="258" ref="AD233:AD249">AC233*M233</f>
        <v>3.9924242424242427</v>
      </c>
      <c r="AE233" s="57">
        <v>37</v>
      </c>
      <c r="AF233" s="57">
        <v>52</v>
      </c>
      <c r="AG233" s="112">
        <f aca="true" t="shared" si="259" ref="AG233:AG249">AE233/AF233</f>
        <v>0.7115384615384616</v>
      </c>
      <c r="AH233" s="114">
        <f aca="true" t="shared" si="260" ref="AH233:AH249">AG233*M233</f>
        <v>3.0240384615384617</v>
      </c>
      <c r="AI233" s="209"/>
      <c r="AJ233" s="209"/>
      <c r="AK233" s="332"/>
      <c r="AL233" s="184"/>
      <c r="AM233" s="50"/>
      <c r="AN233" s="95">
        <f aca="true" t="shared" si="261" ref="AN233:AN249">($AO$4/(Q233*$M233))*$AW$4/(12*5280)*60</f>
        <v>29.86814399697763</v>
      </c>
      <c r="AO233" s="96">
        <f aca="true" t="shared" si="262" ref="AO233:AO249">($AO$4/(U233*$M233))*$AW$4/(12*5280)*60</f>
        <v>53.06444284138363</v>
      </c>
      <c r="AP233" s="96">
        <f aca="true" t="shared" si="263" ref="AP233:AP249">($AO$4/(Y233*$M233))*$AW$4/(12*5280)*60</f>
        <v>80.25178084036413</v>
      </c>
      <c r="AQ233" s="96">
        <f aca="true" t="shared" si="264" ref="AQ233:AQ249">($AO$4/(AC233*$M233))*$AW$4/(12*5280)*60</f>
        <v>109.83769082759515</v>
      </c>
      <c r="AR233" s="148">
        <f aca="true" t="shared" si="265" ref="AR233:AR249">IF(AG233&lt;&gt;0,($AO$4/(AG233*$M233))*$AW$4/(12*5280)*60,"N/A")</f>
        <v>145.0109398968742</v>
      </c>
      <c r="AS233" s="97" t="str">
        <f aca="true" t="shared" si="266" ref="AS233:AS249">IF(AK233&lt;&gt;0,($AO$4/(AK233*$M233))*$AW$4/(12*5280)*60,"N/A")</f>
        <v>N/A</v>
      </c>
      <c r="AT233" s="236">
        <f aca="true" t="shared" si="267" ref="AT233:AV234">AO233-AN233</f>
        <v>23.196298844406</v>
      </c>
      <c r="AU233" s="233">
        <f t="shared" si="267"/>
        <v>27.187337998980503</v>
      </c>
      <c r="AV233" s="233">
        <f t="shared" si="267"/>
        <v>29.58590998723102</v>
      </c>
      <c r="AW233" s="233">
        <f>IF(AR233&lt;&gt;"N/A",AR233-AQ233,"N/A")</f>
        <v>35.17324906927904</v>
      </c>
      <c r="AX233" s="235" t="str">
        <f>IF(AS233&lt;&gt;"N/A",AS233-AR233,"N/A")</f>
        <v>N/A</v>
      </c>
      <c r="AZ233" s="38">
        <v>220</v>
      </c>
    </row>
    <row r="234" spans="2:52" ht="12.75">
      <c r="B234" s="296" t="s">
        <v>344</v>
      </c>
      <c r="C234" s="37"/>
      <c r="D234" s="37">
        <v>5</v>
      </c>
      <c r="E234" s="119"/>
      <c r="F234" s="119" t="s">
        <v>324</v>
      </c>
      <c r="G234" s="119"/>
      <c r="H234" s="119"/>
      <c r="I234" s="119"/>
      <c r="J234" s="66">
        <v>67</v>
      </c>
      <c r="K234" s="66">
        <v>17</v>
      </c>
      <c r="L234" s="37"/>
      <c r="M234" s="17">
        <f>J234/K234</f>
        <v>3.9411764705882355</v>
      </c>
      <c r="N234" s="45" t="str">
        <f>IF($L234&lt;&gt;0,($J234/$L234),"N/A")</f>
        <v>N/A</v>
      </c>
      <c r="O234" s="66">
        <v>38</v>
      </c>
      <c r="P234" s="66">
        <v>11</v>
      </c>
      <c r="Q234" s="44">
        <f t="shared" si="251"/>
        <v>3.4545454545454546</v>
      </c>
      <c r="R234" s="123">
        <f t="shared" si="252"/>
        <v>13.614973262032086</v>
      </c>
      <c r="S234" s="41">
        <v>35</v>
      </c>
      <c r="T234" s="41">
        <v>18</v>
      </c>
      <c r="U234" s="44">
        <f t="shared" si="253"/>
        <v>1.9444444444444444</v>
      </c>
      <c r="V234" s="123">
        <f t="shared" si="254"/>
        <v>7.663398692810458</v>
      </c>
      <c r="W234" s="66">
        <v>36</v>
      </c>
      <c r="X234" s="66">
        <v>28</v>
      </c>
      <c r="Y234" s="44">
        <f t="shared" si="255"/>
        <v>1.2857142857142858</v>
      </c>
      <c r="Z234" s="123">
        <f t="shared" si="256"/>
        <v>5.067226890756303</v>
      </c>
      <c r="AA234" s="66">
        <v>31</v>
      </c>
      <c r="AB234" s="66">
        <v>33</v>
      </c>
      <c r="AC234" s="44">
        <f t="shared" si="257"/>
        <v>0.9393939393939394</v>
      </c>
      <c r="AD234" s="123">
        <f t="shared" si="258"/>
        <v>3.702317290552585</v>
      </c>
      <c r="AE234" s="66">
        <v>38</v>
      </c>
      <c r="AF234" s="66">
        <v>51</v>
      </c>
      <c r="AG234" s="44">
        <f t="shared" si="259"/>
        <v>0.7450980392156863</v>
      </c>
      <c r="AH234" s="123">
        <f t="shared" si="260"/>
        <v>2.9365628604382934</v>
      </c>
      <c r="AI234" s="210"/>
      <c r="AJ234" s="210"/>
      <c r="AK234" s="335"/>
      <c r="AL234" s="211"/>
      <c r="AM234" s="50"/>
      <c r="AN234" s="51">
        <f t="shared" si="261"/>
        <v>32.20855826539752</v>
      </c>
      <c r="AO234" s="52">
        <f t="shared" si="262"/>
        <v>57.222477541641304</v>
      </c>
      <c r="AP234" s="52">
        <f t="shared" si="263"/>
        <v>86.54016665248221</v>
      </c>
      <c r="AQ234" s="52">
        <f t="shared" si="264"/>
        <v>118.44437555662313</v>
      </c>
      <c r="AR234" s="156">
        <f t="shared" si="265"/>
        <v>149.33058832138846</v>
      </c>
      <c r="AS234" s="53" t="str">
        <f t="shared" si="266"/>
        <v>N/A</v>
      </c>
      <c r="AT234" s="54">
        <f t="shared" si="267"/>
        <v>25.013919276243783</v>
      </c>
      <c r="AU234" s="52">
        <f t="shared" si="267"/>
        <v>29.31768911084091</v>
      </c>
      <c r="AV234" s="52">
        <f t="shared" si="267"/>
        <v>31.904208904140916</v>
      </c>
      <c r="AW234" s="52">
        <f>IF(AR234&lt;&gt;"N/A",AR234-AQ234,"N/A")</f>
        <v>30.886212764765332</v>
      </c>
      <c r="AX234" s="53" t="str">
        <f>IF(AS234&lt;&gt;"N/A",AS234-AR234,"N/A")</f>
        <v>N/A</v>
      </c>
      <c r="AZ234" s="38">
        <v>221</v>
      </c>
    </row>
    <row r="235" spans="1:52" ht="12.75">
      <c r="A235" s="74"/>
      <c r="B235" s="298" t="s">
        <v>341</v>
      </c>
      <c r="C235" s="21"/>
      <c r="D235" s="21">
        <v>5</v>
      </c>
      <c r="E235" s="21"/>
      <c r="F235" s="119" t="s">
        <v>324</v>
      </c>
      <c r="G235" s="21"/>
      <c r="H235" s="21"/>
      <c r="I235" s="21">
        <f>J235+K235</f>
        <v>84</v>
      </c>
      <c r="J235" s="154">
        <v>68</v>
      </c>
      <c r="K235" s="154">
        <v>16</v>
      </c>
      <c r="L235" s="154"/>
      <c r="M235" s="17">
        <f aca="true" t="shared" si="268" ref="M235:M249">J235/K235</f>
        <v>4.25</v>
      </c>
      <c r="N235" s="45" t="str">
        <f aca="true" t="shared" si="269" ref="N235:N249">IF($L235&lt;&gt;0,($J235/$L235),"N/A")</f>
        <v>N/A</v>
      </c>
      <c r="O235" s="66">
        <v>38</v>
      </c>
      <c r="P235" s="66">
        <v>11</v>
      </c>
      <c r="Q235" s="44">
        <f t="shared" si="251"/>
        <v>3.4545454545454546</v>
      </c>
      <c r="R235" s="123">
        <f t="shared" si="252"/>
        <v>14.681818181818182</v>
      </c>
      <c r="S235" s="41">
        <v>35</v>
      </c>
      <c r="T235" s="41">
        <v>18</v>
      </c>
      <c r="U235" s="44">
        <f t="shared" si="253"/>
        <v>1.9444444444444444</v>
      </c>
      <c r="V235" s="123">
        <f t="shared" si="254"/>
        <v>8.26388888888889</v>
      </c>
      <c r="W235" s="68">
        <v>37</v>
      </c>
      <c r="X235" s="68">
        <v>27</v>
      </c>
      <c r="Y235" s="44">
        <f t="shared" si="255"/>
        <v>1.3703703703703705</v>
      </c>
      <c r="Z235" s="123">
        <f t="shared" si="256"/>
        <v>5.824074074074074</v>
      </c>
      <c r="AA235" s="68">
        <v>32</v>
      </c>
      <c r="AB235" s="68">
        <v>31</v>
      </c>
      <c r="AC235" s="44">
        <f t="shared" si="257"/>
        <v>1.032258064516129</v>
      </c>
      <c r="AD235" s="123">
        <f t="shared" si="258"/>
        <v>4.387096774193548</v>
      </c>
      <c r="AE235" s="68">
        <v>34</v>
      </c>
      <c r="AF235" s="68">
        <v>40</v>
      </c>
      <c r="AG235" s="44">
        <f t="shared" si="259"/>
        <v>0.85</v>
      </c>
      <c r="AH235" s="123">
        <f t="shared" si="260"/>
        <v>3.6125</v>
      </c>
      <c r="AI235" s="98"/>
      <c r="AJ235" s="98"/>
      <c r="AK235" s="329"/>
      <c r="AL235" s="155"/>
      <c r="AM235" s="94"/>
      <c r="AN235" s="51">
        <f t="shared" si="261"/>
        <v>29.86814399697763</v>
      </c>
      <c r="AO235" s="52">
        <f t="shared" si="262"/>
        <v>53.06444284138363</v>
      </c>
      <c r="AP235" s="52">
        <f t="shared" si="263"/>
        <v>75.29414186953082</v>
      </c>
      <c r="AQ235" s="52">
        <f t="shared" si="264"/>
        <v>99.95645917170354</v>
      </c>
      <c r="AR235" s="156">
        <f t="shared" si="265"/>
        <v>121.38924832996256</v>
      </c>
      <c r="AS235" s="53" t="str">
        <f t="shared" si="266"/>
        <v>N/A</v>
      </c>
      <c r="AT235" s="54">
        <f aca="true" t="shared" si="270" ref="AT235:AT249">AO235-AN235</f>
        <v>23.196298844406</v>
      </c>
      <c r="AU235" s="52">
        <f aca="true" t="shared" si="271" ref="AU235:AU249">AP235-AO235</f>
        <v>22.229699028147188</v>
      </c>
      <c r="AV235" s="52">
        <f aca="true" t="shared" si="272" ref="AV235:AV249">AQ235-AP235</f>
        <v>24.662317302172724</v>
      </c>
      <c r="AW235" s="52">
        <f aca="true" t="shared" si="273" ref="AW235:AW249">IF(AR235&lt;&gt;"N/A",AR235-AQ235,"N/A")</f>
        <v>21.432789158259013</v>
      </c>
      <c r="AX235" s="53" t="str">
        <f aca="true" t="shared" si="274" ref="AX235:AX249">IF(AS235&lt;&gt;"N/A",AS235-AR235,"N/A")</f>
        <v>N/A</v>
      </c>
      <c r="AZ235" s="38">
        <v>222</v>
      </c>
    </row>
    <row r="236" spans="1:52" ht="12.75">
      <c r="A236" s="74"/>
      <c r="B236" s="298" t="s">
        <v>343</v>
      </c>
      <c r="C236" s="22"/>
      <c r="D236" s="21">
        <v>5</v>
      </c>
      <c r="E236" s="22"/>
      <c r="F236" s="119" t="s">
        <v>324</v>
      </c>
      <c r="G236" s="21"/>
      <c r="H236" s="21"/>
      <c r="I236" s="21">
        <f>J236+K236</f>
        <v>84</v>
      </c>
      <c r="J236" s="154">
        <v>67</v>
      </c>
      <c r="K236" s="154">
        <v>17</v>
      </c>
      <c r="L236" s="154"/>
      <c r="M236" s="17">
        <f t="shared" si="268"/>
        <v>3.9411764705882355</v>
      </c>
      <c r="N236" s="45" t="str">
        <f t="shared" si="269"/>
        <v>N/A</v>
      </c>
      <c r="O236" s="66">
        <v>38</v>
      </c>
      <c r="P236" s="66">
        <v>11</v>
      </c>
      <c r="Q236" s="44">
        <f t="shared" si="251"/>
        <v>3.4545454545454546</v>
      </c>
      <c r="R236" s="123">
        <f t="shared" si="252"/>
        <v>13.614973262032086</v>
      </c>
      <c r="S236" s="41">
        <v>35</v>
      </c>
      <c r="T236" s="41">
        <v>18</v>
      </c>
      <c r="U236" s="44">
        <f t="shared" si="253"/>
        <v>1.9444444444444444</v>
      </c>
      <c r="V236" s="123">
        <f t="shared" si="254"/>
        <v>7.663398692810458</v>
      </c>
      <c r="W236" s="68">
        <v>36</v>
      </c>
      <c r="X236" s="68">
        <v>28</v>
      </c>
      <c r="Y236" s="44">
        <f t="shared" si="255"/>
        <v>1.2857142857142858</v>
      </c>
      <c r="Z236" s="123">
        <f t="shared" si="256"/>
        <v>5.067226890756303</v>
      </c>
      <c r="AA236" s="68">
        <v>31</v>
      </c>
      <c r="AB236" s="68">
        <v>33</v>
      </c>
      <c r="AC236" s="44">
        <f t="shared" si="257"/>
        <v>0.9393939393939394</v>
      </c>
      <c r="AD236" s="123">
        <f t="shared" si="258"/>
        <v>3.702317290552585</v>
      </c>
      <c r="AE236" s="68">
        <v>38</v>
      </c>
      <c r="AF236" s="68">
        <v>51</v>
      </c>
      <c r="AG236" s="44">
        <f t="shared" si="259"/>
        <v>0.7450980392156863</v>
      </c>
      <c r="AH236" s="123">
        <f t="shared" si="260"/>
        <v>2.9365628604382934</v>
      </c>
      <c r="AI236" s="98"/>
      <c r="AJ236" s="98"/>
      <c r="AK236" s="329"/>
      <c r="AL236" s="155"/>
      <c r="AM236" s="94"/>
      <c r="AN236" s="51">
        <f t="shared" si="261"/>
        <v>32.20855826539752</v>
      </c>
      <c r="AO236" s="52">
        <f t="shared" si="262"/>
        <v>57.222477541641304</v>
      </c>
      <c r="AP236" s="52">
        <f t="shared" si="263"/>
        <v>86.54016665248221</v>
      </c>
      <c r="AQ236" s="52">
        <f t="shared" si="264"/>
        <v>118.44437555662313</v>
      </c>
      <c r="AR236" s="156">
        <f t="shared" si="265"/>
        <v>149.33058832138846</v>
      </c>
      <c r="AS236" s="53" t="str">
        <f t="shared" si="266"/>
        <v>N/A</v>
      </c>
      <c r="AT236" s="54">
        <f t="shared" si="270"/>
        <v>25.013919276243783</v>
      </c>
      <c r="AU236" s="52">
        <f t="shared" si="271"/>
        <v>29.31768911084091</v>
      </c>
      <c r="AV236" s="52">
        <f t="shared" si="272"/>
        <v>31.904208904140916</v>
      </c>
      <c r="AW236" s="52">
        <f t="shared" si="273"/>
        <v>30.886212764765332</v>
      </c>
      <c r="AX236" s="53" t="str">
        <f t="shared" si="274"/>
        <v>N/A</v>
      </c>
      <c r="AZ236" s="38">
        <v>223</v>
      </c>
    </row>
    <row r="237" spans="1:52" ht="12.75">
      <c r="A237" s="74"/>
      <c r="B237" s="298" t="s">
        <v>342</v>
      </c>
      <c r="C237" s="22"/>
      <c r="D237" s="21">
        <v>5</v>
      </c>
      <c r="E237" s="22"/>
      <c r="F237" s="119" t="s">
        <v>324</v>
      </c>
      <c r="G237" s="21"/>
      <c r="H237" s="21"/>
      <c r="I237" s="21">
        <f>J237+K237</f>
        <v>84</v>
      </c>
      <c r="J237" s="154">
        <v>68</v>
      </c>
      <c r="K237" s="154">
        <v>16</v>
      </c>
      <c r="L237" s="154"/>
      <c r="M237" s="17">
        <f t="shared" si="268"/>
        <v>4.25</v>
      </c>
      <c r="N237" s="45" t="str">
        <f t="shared" si="269"/>
        <v>N/A</v>
      </c>
      <c r="O237" s="66">
        <v>38</v>
      </c>
      <c r="P237" s="66">
        <v>11</v>
      </c>
      <c r="Q237" s="44">
        <f t="shared" si="251"/>
        <v>3.4545454545454546</v>
      </c>
      <c r="R237" s="123">
        <f t="shared" si="252"/>
        <v>14.681818181818182</v>
      </c>
      <c r="S237" s="41">
        <v>35</v>
      </c>
      <c r="T237" s="41">
        <v>18</v>
      </c>
      <c r="U237" s="44">
        <f t="shared" si="253"/>
        <v>1.9444444444444444</v>
      </c>
      <c r="V237" s="123">
        <f t="shared" si="254"/>
        <v>8.26388888888889</v>
      </c>
      <c r="W237" s="68">
        <v>37</v>
      </c>
      <c r="X237" s="68">
        <v>27</v>
      </c>
      <c r="Y237" s="44">
        <f t="shared" si="255"/>
        <v>1.3703703703703705</v>
      </c>
      <c r="Z237" s="123">
        <f t="shared" si="256"/>
        <v>5.824074074074074</v>
      </c>
      <c r="AA237" s="68">
        <v>32</v>
      </c>
      <c r="AB237" s="68">
        <v>31</v>
      </c>
      <c r="AC237" s="44">
        <f t="shared" si="257"/>
        <v>1.032258064516129</v>
      </c>
      <c r="AD237" s="123">
        <f t="shared" si="258"/>
        <v>4.387096774193548</v>
      </c>
      <c r="AE237" s="68">
        <v>34</v>
      </c>
      <c r="AF237" s="68">
        <v>40</v>
      </c>
      <c r="AG237" s="44">
        <f t="shared" si="259"/>
        <v>0.85</v>
      </c>
      <c r="AH237" s="123">
        <f t="shared" si="260"/>
        <v>3.6125</v>
      </c>
      <c r="AI237" s="98"/>
      <c r="AJ237" s="98"/>
      <c r="AK237" s="329"/>
      <c r="AL237" s="155"/>
      <c r="AM237" s="94"/>
      <c r="AN237" s="51">
        <f t="shared" si="261"/>
        <v>29.86814399697763</v>
      </c>
      <c r="AO237" s="52">
        <f t="shared" si="262"/>
        <v>53.06444284138363</v>
      </c>
      <c r="AP237" s="52">
        <f t="shared" si="263"/>
        <v>75.29414186953082</v>
      </c>
      <c r="AQ237" s="52">
        <f t="shared" si="264"/>
        <v>99.95645917170354</v>
      </c>
      <c r="AR237" s="156">
        <f t="shared" si="265"/>
        <v>121.38924832996256</v>
      </c>
      <c r="AS237" s="53" t="str">
        <f t="shared" si="266"/>
        <v>N/A</v>
      </c>
      <c r="AT237" s="54">
        <f t="shared" si="270"/>
        <v>23.196298844406</v>
      </c>
      <c r="AU237" s="52">
        <f t="shared" si="271"/>
        <v>22.229699028147188</v>
      </c>
      <c r="AV237" s="52">
        <f t="shared" si="272"/>
        <v>24.662317302172724</v>
      </c>
      <c r="AW237" s="52">
        <f t="shared" si="273"/>
        <v>21.432789158259013</v>
      </c>
      <c r="AX237" s="53" t="str">
        <f t="shared" si="274"/>
        <v>N/A</v>
      </c>
      <c r="AZ237" s="38">
        <v>224</v>
      </c>
    </row>
    <row r="238" spans="2:52" ht="12.75">
      <c r="B238" s="297" t="s">
        <v>296</v>
      </c>
      <c r="C238" s="8"/>
      <c r="D238" s="8">
        <v>5</v>
      </c>
      <c r="E238" s="39"/>
      <c r="F238" s="40" t="s">
        <v>297</v>
      </c>
      <c r="G238" s="39"/>
      <c r="H238" s="39"/>
      <c r="I238" s="39"/>
      <c r="J238" s="41">
        <v>68</v>
      </c>
      <c r="K238" s="41">
        <v>16</v>
      </c>
      <c r="L238" s="8"/>
      <c r="M238" s="17">
        <f t="shared" si="268"/>
        <v>4.25</v>
      </c>
      <c r="N238" s="45" t="str">
        <f t="shared" si="269"/>
        <v>N/A</v>
      </c>
      <c r="O238" s="41">
        <v>38</v>
      </c>
      <c r="P238" s="41">
        <v>11</v>
      </c>
      <c r="Q238" s="44">
        <f t="shared" si="251"/>
        <v>3.4545454545454546</v>
      </c>
      <c r="R238" s="123">
        <f t="shared" si="252"/>
        <v>14.681818181818182</v>
      </c>
      <c r="S238" s="41">
        <v>35</v>
      </c>
      <c r="T238" s="41">
        <v>18</v>
      </c>
      <c r="U238" s="44">
        <f t="shared" si="253"/>
        <v>1.9444444444444444</v>
      </c>
      <c r="V238" s="123">
        <f t="shared" si="254"/>
        <v>8.26388888888889</v>
      </c>
      <c r="W238" s="41">
        <v>37</v>
      </c>
      <c r="X238" s="41">
        <v>27</v>
      </c>
      <c r="Y238" s="44">
        <f t="shared" si="255"/>
        <v>1.3703703703703705</v>
      </c>
      <c r="Z238" s="123">
        <f t="shared" si="256"/>
        <v>5.824074074074074</v>
      </c>
      <c r="AA238" s="41">
        <v>32</v>
      </c>
      <c r="AB238" s="41">
        <v>31</v>
      </c>
      <c r="AC238" s="44">
        <f t="shared" si="257"/>
        <v>1.032258064516129</v>
      </c>
      <c r="AD238" s="123">
        <f t="shared" si="258"/>
        <v>4.387096774193548</v>
      </c>
      <c r="AE238" s="41">
        <v>34</v>
      </c>
      <c r="AF238" s="41">
        <v>40</v>
      </c>
      <c r="AG238" s="44">
        <f t="shared" si="259"/>
        <v>0.85</v>
      </c>
      <c r="AH238" s="123">
        <f t="shared" si="260"/>
        <v>3.6125</v>
      </c>
      <c r="AI238" s="212"/>
      <c r="AJ238" s="212"/>
      <c r="AK238" s="225"/>
      <c r="AL238" s="70"/>
      <c r="AM238" s="50"/>
      <c r="AN238" s="51">
        <f t="shared" si="261"/>
        <v>29.86814399697763</v>
      </c>
      <c r="AO238" s="52">
        <f t="shared" si="262"/>
        <v>53.06444284138363</v>
      </c>
      <c r="AP238" s="52">
        <f t="shared" si="263"/>
        <v>75.29414186953082</v>
      </c>
      <c r="AQ238" s="52">
        <f t="shared" si="264"/>
        <v>99.95645917170354</v>
      </c>
      <c r="AR238" s="156">
        <f t="shared" si="265"/>
        <v>121.38924832996256</v>
      </c>
      <c r="AS238" s="53" t="str">
        <f t="shared" si="266"/>
        <v>N/A</v>
      </c>
      <c r="AT238" s="54">
        <f t="shared" si="270"/>
        <v>23.196298844406</v>
      </c>
      <c r="AU238" s="52">
        <f t="shared" si="271"/>
        <v>22.229699028147188</v>
      </c>
      <c r="AV238" s="52">
        <f t="shared" si="272"/>
        <v>24.662317302172724</v>
      </c>
      <c r="AW238" s="52">
        <f t="shared" si="273"/>
        <v>21.432789158259013</v>
      </c>
      <c r="AX238" s="53" t="str">
        <f t="shared" si="274"/>
        <v>N/A</v>
      </c>
      <c r="AZ238" s="38">
        <v>225</v>
      </c>
    </row>
    <row r="239" spans="2:52" ht="12.75">
      <c r="B239" s="297" t="s">
        <v>298</v>
      </c>
      <c r="C239" s="8"/>
      <c r="D239" s="8">
        <v>5</v>
      </c>
      <c r="E239" s="39"/>
      <c r="F239" s="40" t="s">
        <v>297</v>
      </c>
      <c r="G239" s="39"/>
      <c r="H239" s="39"/>
      <c r="I239" s="39"/>
      <c r="J239" s="41">
        <v>68</v>
      </c>
      <c r="K239" s="41">
        <v>16</v>
      </c>
      <c r="L239" s="8"/>
      <c r="M239" s="17">
        <f t="shared" si="268"/>
        <v>4.25</v>
      </c>
      <c r="N239" s="45" t="str">
        <f t="shared" si="269"/>
        <v>N/A</v>
      </c>
      <c r="O239" s="41">
        <v>38</v>
      </c>
      <c r="P239" s="41">
        <v>11</v>
      </c>
      <c r="Q239" s="44">
        <f t="shared" si="251"/>
        <v>3.4545454545454546</v>
      </c>
      <c r="R239" s="123">
        <f t="shared" si="252"/>
        <v>14.681818181818182</v>
      </c>
      <c r="S239" s="41">
        <v>35</v>
      </c>
      <c r="T239" s="41">
        <v>18</v>
      </c>
      <c r="U239" s="44">
        <f t="shared" si="253"/>
        <v>1.9444444444444444</v>
      </c>
      <c r="V239" s="123">
        <f t="shared" si="254"/>
        <v>8.26388888888889</v>
      </c>
      <c r="W239" s="41">
        <v>36</v>
      </c>
      <c r="X239" s="41">
        <v>28</v>
      </c>
      <c r="Y239" s="44">
        <f t="shared" si="255"/>
        <v>1.2857142857142858</v>
      </c>
      <c r="Z239" s="123">
        <f t="shared" si="256"/>
        <v>5.464285714285714</v>
      </c>
      <c r="AA239" s="41">
        <v>31</v>
      </c>
      <c r="AB239" s="41">
        <v>32</v>
      </c>
      <c r="AC239" s="44">
        <f t="shared" si="257"/>
        <v>0.96875</v>
      </c>
      <c r="AD239" s="123">
        <f t="shared" si="258"/>
        <v>4.1171875</v>
      </c>
      <c r="AE239" s="41">
        <v>33</v>
      </c>
      <c r="AF239" s="41">
        <v>41</v>
      </c>
      <c r="AG239" s="44">
        <f t="shared" si="259"/>
        <v>0.8048780487804879</v>
      </c>
      <c r="AH239" s="123">
        <f t="shared" si="260"/>
        <v>3.4207317073170733</v>
      </c>
      <c r="AI239" s="212"/>
      <c r="AJ239" s="212"/>
      <c r="AK239" s="225"/>
      <c r="AL239" s="70"/>
      <c r="AM239" s="50"/>
      <c r="AN239" s="51">
        <f t="shared" si="261"/>
        <v>29.86814399697763</v>
      </c>
      <c r="AO239" s="52">
        <f t="shared" si="262"/>
        <v>53.06444284138363</v>
      </c>
      <c r="AP239" s="52">
        <f t="shared" si="263"/>
        <v>80.25178084036413</v>
      </c>
      <c r="AQ239" s="52">
        <f t="shared" si="264"/>
        <v>106.50927595403166</v>
      </c>
      <c r="AR239" s="156">
        <f t="shared" si="265"/>
        <v>128.19440316058166</v>
      </c>
      <c r="AS239" s="53" t="str">
        <f t="shared" si="266"/>
        <v>N/A</v>
      </c>
      <c r="AT239" s="54">
        <f t="shared" si="270"/>
        <v>23.196298844406</v>
      </c>
      <c r="AU239" s="52">
        <f t="shared" si="271"/>
        <v>27.187337998980503</v>
      </c>
      <c r="AV239" s="52">
        <f t="shared" si="272"/>
        <v>26.25749511366753</v>
      </c>
      <c r="AW239" s="52">
        <f t="shared" si="273"/>
        <v>21.685127206549993</v>
      </c>
      <c r="AX239" s="53" t="str">
        <f t="shared" si="274"/>
        <v>N/A</v>
      </c>
      <c r="AZ239" s="38">
        <v>226</v>
      </c>
    </row>
    <row r="240" spans="2:52" ht="12.75">
      <c r="B240" s="297" t="s">
        <v>299</v>
      </c>
      <c r="C240" s="8"/>
      <c r="D240" s="8">
        <v>5</v>
      </c>
      <c r="E240" s="39"/>
      <c r="F240" s="40" t="s">
        <v>297</v>
      </c>
      <c r="G240" s="39"/>
      <c r="H240" s="39"/>
      <c r="I240" s="39"/>
      <c r="J240" s="41">
        <v>68</v>
      </c>
      <c r="K240" s="41">
        <v>16</v>
      </c>
      <c r="L240" s="8"/>
      <c r="M240" s="17">
        <f t="shared" si="268"/>
        <v>4.25</v>
      </c>
      <c r="N240" s="45" t="str">
        <f t="shared" si="269"/>
        <v>N/A</v>
      </c>
      <c r="O240" s="41">
        <v>38</v>
      </c>
      <c r="P240" s="41">
        <v>11</v>
      </c>
      <c r="Q240" s="44">
        <f t="shared" si="251"/>
        <v>3.4545454545454546</v>
      </c>
      <c r="R240" s="123">
        <f t="shared" si="252"/>
        <v>14.681818181818182</v>
      </c>
      <c r="S240" s="41">
        <v>35</v>
      </c>
      <c r="T240" s="41">
        <v>18</v>
      </c>
      <c r="U240" s="44">
        <f t="shared" si="253"/>
        <v>1.9444444444444444</v>
      </c>
      <c r="V240" s="123">
        <f t="shared" si="254"/>
        <v>8.26388888888889</v>
      </c>
      <c r="W240" s="41">
        <v>36</v>
      </c>
      <c r="X240" s="41">
        <v>28</v>
      </c>
      <c r="Y240" s="44">
        <f t="shared" si="255"/>
        <v>1.2857142857142858</v>
      </c>
      <c r="Z240" s="123">
        <f t="shared" si="256"/>
        <v>5.464285714285714</v>
      </c>
      <c r="AA240" s="41">
        <v>31</v>
      </c>
      <c r="AB240" s="41">
        <v>33</v>
      </c>
      <c r="AC240" s="44">
        <f t="shared" si="257"/>
        <v>0.9393939393939394</v>
      </c>
      <c r="AD240" s="123">
        <f t="shared" si="258"/>
        <v>3.9924242424242427</v>
      </c>
      <c r="AE240" s="41">
        <v>37</v>
      </c>
      <c r="AF240" s="41">
        <v>52</v>
      </c>
      <c r="AG240" s="44">
        <f t="shared" si="259"/>
        <v>0.7115384615384616</v>
      </c>
      <c r="AH240" s="123">
        <f t="shared" si="260"/>
        <v>3.0240384615384617</v>
      </c>
      <c r="AI240" s="212"/>
      <c r="AJ240" s="212"/>
      <c r="AK240" s="225"/>
      <c r="AL240" s="70"/>
      <c r="AM240" s="50"/>
      <c r="AN240" s="51">
        <f t="shared" si="261"/>
        <v>29.86814399697763</v>
      </c>
      <c r="AO240" s="52">
        <f t="shared" si="262"/>
        <v>53.06444284138363</v>
      </c>
      <c r="AP240" s="52">
        <f t="shared" si="263"/>
        <v>80.25178084036413</v>
      </c>
      <c r="AQ240" s="52">
        <f t="shared" si="264"/>
        <v>109.83769082759515</v>
      </c>
      <c r="AR240" s="156">
        <f t="shared" si="265"/>
        <v>145.0109398968742</v>
      </c>
      <c r="AS240" s="53" t="str">
        <f t="shared" si="266"/>
        <v>N/A</v>
      </c>
      <c r="AT240" s="54">
        <f t="shared" si="270"/>
        <v>23.196298844406</v>
      </c>
      <c r="AU240" s="52">
        <f t="shared" si="271"/>
        <v>27.187337998980503</v>
      </c>
      <c r="AV240" s="52">
        <f t="shared" si="272"/>
        <v>29.58590998723102</v>
      </c>
      <c r="AW240" s="52">
        <f t="shared" si="273"/>
        <v>35.17324906927904</v>
      </c>
      <c r="AX240" s="53" t="str">
        <f t="shared" si="274"/>
        <v>N/A</v>
      </c>
      <c r="AZ240" s="38">
        <v>227</v>
      </c>
    </row>
    <row r="241" spans="2:52" ht="12.75">
      <c r="B241" s="297" t="s">
        <v>301</v>
      </c>
      <c r="C241" s="8"/>
      <c r="D241" s="8">
        <v>5</v>
      </c>
      <c r="E241" s="39"/>
      <c r="F241" s="39" t="s">
        <v>297</v>
      </c>
      <c r="G241" s="39"/>
      <c r="H241" s="39"/>
      <c r="I241" s="39"/>
      <c r="J241" s="41">
        <v>67</v>
      </c>
      <c r="K241" s="41">
        <v>15</v>
      </c>
      <c r="L241" s="8"/>
      <c r="M241" s="17">
        <f t="shared" si="268"/>
        <v>4.466666666666667</v>
      </c>
      <c r="N241" s="45" t="str">
        <f t="shared" si="269"/>
        <v>N/A</v>
      </c>
      <c r="O241" s="41">
        <v>38</v>
      </c>
      <c r="P241" s="41">
        <v>11</v>
      </c>
      <c r="Q241" s="44">
        <f t="shared" si="251"/>
        <v>3.4545454545454546</v>
      </c>
      <c r="R241" s="123">
        <f t="shared" si="252"/>
        <v>15.430303030303032</v>
      </c>
      <c r="S241" s="41">
        <v>35</v>
      </c>
      <c r="T241" s="41">
        <v>18</v>
      </c>
      <c r="U241" s="44">
        <f t="shared" si="253"/>
        <v>1.9444444444444444</v>
      </c>
      <c r="V241" s="123">
        <f t="shared" si="254"/>
        <v>8.685185185185185</v>
      </c>
      <c r="W241" s="41">
        <v>36</v>
      </c>
      <c r="X241" s="41">
        <v>28</v>
      </c>
      <c r="Y241" s="44">
        <f t="shared" si="255"/>
        <v>1.2857142857142858</v>
      </c>
      <c r="Z241" s="123">
        <f t="shared" si="256"/>
        <v>5.742857142857144</v>
      </c>
      <c r="AA241" s="41">
        <v>31</v>
      </c>
      <c r="AB241" s="41">
        <v>32</v>
      </c>
      <c r="AC241" s="44">
        <f t="shared" si="257"/>
        <v>0.96875</v>
      </c>
      <c r="AD241" s="123">
        <f t="shared" si="258"/>
        <v>4.327083333333333</v>
      </c>
      <c r="AE241" s="41">
        <v>33</v>
      </c>
      <c r="AF241" s="41">
        <v>41</v>
      </c>
      <c r="AG241" s="44">
        <f t="shared" si="259"/>
        <v>0.8048780487804879</v>
      </c>
      <c r="AH241" s="123">
        <f t="shared" si="260"/>
        <v>3.5951219512195127</v>
      </c>
      <c r="AI241" s="212"/>
      <c r="AJ241" s="212"/>
      <c r="AK241" s="225"/>
      <c r="AL241" s="70"/>
      <c r="AM241" s="50"/>
      <c r="AN241" s="51">
        <f t="shared" si="261"/>
        <v>28.41931611652722</v>
      </c>
      <c r="AO241" s="52">
        <f t="shared" si="262"/>
        <v>50.49042136027174</v>
      </c>
      <c r="AP241" s="52">
        <f t="shared" si="263"/>
        <v>76.3589705757196</v>
      </c>
      <c r="AQ241" s="52">
        <f t="shared" si="264"/>
        <v>101.34278122491817</v>
      </c>
      <c r="AR241" s="156">
        <f t="shared" si="265"/>
        <v>121.97601793264299</v>
      </c>
      <c r="AS241" s="53" t="str">
        <f t="shared" si="266"/>
        <v>N/A</v>
      </c>
      <c r="AT241" s="54">
        <f t="shared" si="270"/>
        <v>22.07110524374452</v>
      </c>
      <c r="AU241" s="52">
        <f t="shared" si="271"/>
        <v>25.868549215447857</v>
      </c>
      <c r="AV241" s="52">
        <f t="shared" si="272"/>
        <v>24.983810649198574</v>
      </c>
      <c r="AW241" s="52">
        <f t="shared" si="273"/>
        <v>20.63323670772482</v>
      </c>
      <c r="AX241" s="53" t="str">
        <f t="shared" si="274"/>
        <v>N/A</v>
      </c>
      <c r="AZ241" s="38">
        <v>228</v>
      </c>
    </row>
    <row r="242" spans="2:52" ht="12.75">
      <c r="B242" s="297" t="s">
        <v>241</v>
      </c>
      <c r="C242" s="8"/>
      <c r="D242" s="8">
        <v>5</v>
      </c>
      <c r="E242" s="39"/>
      <c r="F242" s="40" t="s">
        <v>463</v>
      </c>
      <c r="G242" s="39"/>
      <c r="H242" s="39"/>
      <c r="I242" s="39"/>
      <c r="J242" s="41">
        <v>68</v>
      </c>
      <c r="K242" s="41">
        <v>16</v>
      </c>
      <c r="L242" s="8"/>
      <c r="M242" s="17">
        <f t="shared" si="268"/>
        <v>4.25</v>
      </c>
      <c r="N242" s="45" t="str">
        <f t="shared" si="269"/>
        <v>N/A</v>
      </c>
      <c r="O242" s="41">
        <v>38</v>
      </c>
      <c r="P242" s="41">
        <v>11</v>
      </c>
      <c r="Q242" s="44">
        <f t="shared" si="251"/>
        <v>3.4545454545454546</v>
      </c>
      <c r="R242" s="123">
        <f t="shared" si="252"/>
        <v>14.681818181818182</v>
      </c>
      <c r="S242" s="41">
        <v>35</v>
      </c>
      <c r="T242" s="41">
        <v>18</v>
      </c>
      <c r="U242" s="44">
        <f t="shared" si="253"/>
        <v>1.9444444444444444</v>
      </c>
      <c r="V242" s="123">
        <f t="shared" si="254"/>
        <v>8.26388888888889</v>
      </c>
      <c r="W242" s="41">
        <v>36</v>
      </c>
      <c r="X242" s="41">
        <v>28</v>
      </c>
      <c r="Y242" s="44">
        <f t="shared" si="255"/>
        <v>1.2857142857142858</v>
      </c>
      <c r="Z242" s="123">
        <f t="shared" si="256"/>
        <v>5.464285714285714</v>
      </c>
      <c r="AA242" s="41">
        <v>31</v>
      </c>
      <c r="AB242" s="41">
        <v>33</v>
      </c>
      <c r="AC242" s="44">
        <f t="shared" si="257"/>
        <v>0.9393939393939394</v>
      </c>
      <c r="AD242" s="123">
        <f t="shared" si="258"/>
        <v>3.9924242424242427</v>
      </c>
      <c r="AE242" s="41">
        <v>37</v>
      </c>
      <c r="AF242" s="41">
        <v>52</v>
      </c>
      <c r="AG242" s="44">
        <f t="shared" si="259"/>
        <v>0.7115384615384616</v>
      </c>
      <c r="AH242" s="123">
        <f t="shared" si="260"/>
        <v>3.0240384615384617</v>
      </c>
      <c r="AI242" s="212"/>
      <c r="AJ242" s="212"/>
      <c r="AK242" s="225"/>
      <c r="AL242" s="70"/>
      <c r="AM242" s="50"/>
      <c r="AN242" s="51">
        <f t="shared" si="261"/>
        <v>29.86814399697763</v>
      </c>
      <c r="AO242" s="52">
        <f t="shared" si="262"/>
        <v>53.06444284138363</v>
      </c>
      <c r="AP242" s="52">
        <f t="shared" si="263"/>
        <v>80.25178084036413</v>
      </c>
      <c r="AQ242" s="52">
        <f t="shared" si="264"/>
        <v>109.83769082759515</v>
      </c>
      <c r="AR242" s="156">
        <f t="shared" si="265"/>
        <v>145.0109398968742</v>
      </c>
      <c r="AS242" s="53" t="str">
        <f t="shared" si="266"/>
        <v>N/A</v>
      </c>
      <c r="AT242" s="54">
        <f t="shared" si="270"/>
        <v>23.196298844406</v>
      </c>
      <c r="AU242" s="52">
        <f t="shared" si="271"/>
        <v>27.187337998980503</v>
      </c>
      <c r="AV242" s="52">
        <f t="shared" si="272"/>
        <v>29.58590998723102</v>
      </c>
      <c r="AW242" s="52">
        <f t="shared" si="273"/>
        <v>35.17324906927904</v>
      </c>
      <c r="AX242" s="53" t="str">
        <f t="shared" si="274"/>
        <v>N/A</v>
      </c>
      <c r="AZ242" s="38">
        <v>229</v>
      </c>
    </row>
    <row r="243" spans="2:52" ht="12.75">
      <c r="B243" s="297" t="s">
        <v>242</v>
      </c>
      <c r="C243" s="8"/>
      <c r="D243" s="8">
        <v>5</v>
      </c>
      <c r="E243" s="39"/>
      <c r="F243" s="259" t="s">
        <v>408</v>
      </c>
      <c r="G243" s="39"/>
      <c r="H243" s="39"/>
      <c r="I243" s="39"/>
      <c r="J243" s="41">
        <v>68</v>
      </c>
      <c r="K243" s="41">
        <v>16</v>
      </c>
      <c r="L243" s="8"/>
      <c r="M243" s="17">
        <f t="shared" si="268"/>
        <v>4.25</v>
      </c>
      <c r="N243" s="45" t="str">
        <f t="shared" si="269"/>
        <v>N/A</v>
      </c>
      <c r="O243" s="41">
        <v>38</v>
      </c>
      <c r="P243" s="41">
        <v>11</v>
      </c>
      <c r="Q243" s="44">
        <f t="shared" si="251"/>
        <v>3.4545454545454546</v>
      </c>
      <c r="R243" s="123">
        <f t="shared" si="252"/>
        <v>14.681818181818182</v>
      </c>
      <c r="S243" s="41">
        <v>35</v>
      </c>
      <c r="T243" s="41">
        <v>18</v>
      </c>
      <c r="U243" s="44">
        <f t="shared" si="253"/>
        <v>1.9444444444444444</v>
      </c>
      <c r="V243" s="123">
        <f t="shared" si="254"/>
        <v>8.26388888888889</v>
      </c>
      <c r="W243" s="41">
        <v>37</v>
      </c>
      <c r="X243" s="41">
        <v>27</v>
      </c>
      <c r="Y243" s="44">
        <f t="shared" si="255"/>
        <v>1.3703703703703705</v>
      </c>
      <c r="Z243" s="123">
        <f t="shared" si="256"/>
        <v>5.824074074074074</v>
      </c>
      <c r="AA243" s="41">
        <v>32</v>
      </c>
      <c r="AB243" s="41">
        <v>31</v>
      </c>
      <c r="AC243" s="44">
        <f t="shared" si="257"/>
        <v>1.032258064516129</v>
      </c>
      <c r="AD243" s="123">
        <f t="shared" si="258"/>
        <v>4.387096774193548</v>
      </c>
      <c r="AE243" s="41">
        <v>34</v>
      </c>
      <c r="AF243" s="41">
        <v>40</v>
      </c>
      <c r="AG243" s="44">
        <f t="shared" si="259"/>
        <v>0.85</v>
      </c>
      <c r="AH243" s="123">
        <f t="shared" si="260"/>
        <v>3.6125</v>
      </c>
      <c r="AI243" s="212"/>
      <c r="AJ243" s="212"/>
      <c r="AK243" s="225"/>
      <c r="AL243" s="70"/>
      <c r="AM243" s="50"/>
      <c r="AN243" s="51">
        <f t="shared" si="261"/>
        <v>29.86814399697763</v>
      </c>
      <c r="AO243" s="52">
        <f t="shared" si="262"/>
        <v>53.06444284138363</v>
      </c>
      <c r="AP243" s="52">
        <f t="shared" si="263"/>
        <v>75.29414186953082</v>
      </c>
      <c r="AQ243" s="52">
        <f t="shared" si="264"/>
        <v>99.95645917170354</v>
      </c>
      <c r="AR243" s="156">
        <f t="shared" si="265"/>
        <v>121.38924832996256</v>
      </c>
      <c r="AS243" s="53" t="str">
        <f t="shared" si="266"/>
        <v>N/A</v>
      </c>
      <c r="AT243" s="54">
        <f t="shared" si="270"/>
        <v>23.196298844406</v>
      </c>
      <c r="AU243" s="52">
        <f t="shared" si="271"/>
        <v>22.229699028147188</v>
      </c>
      <c r="AV243" s="52">
        <f t="shared" si="272"/>
        <v>24.662317302172724</v>
      </c>
      <c r="AW243" s="52">
        <f t="shared" si="273"/>
        <v>21.432789158259013</v>
      </c>
      <c r="AX243" s="53" t="str">
        <f t="shared" si="274"/>
        <v>N/A</v>
      </c>
      <c r="AZ243" s="38">
        <v>230</v>
      </c>
    </row>
    <row r="244" spans="2:52" ht="12.75">
      <c r="B244" s="297" t="s">
        <v>302</v>
      </c>
      <c r="C244" s="8"/>
      <c r="D244" s="8">
        <v>5</v>
      </c>
      <c r="E244" s="39"/>
      <c r="F244" s="40" t="s">
        <v>297</v>
      </c>
      <c r="G244" s="39"/>
      <c r="H244" s="39"/>
      <c r="I244" s="39"/>
      <c r="J244" s="41">
        <v>68</v>
      </c>
      <c r="K244" s="41">
        <v>16</v>
      </c>
      <c r="L244" s="8"/>
      <c r="M244" s="17">
        <f t="shared" si="268"/>
        <v>4.25</v>
      </c>
      <c r="N244" s="45" t="str">
        <f t="shared" si="269"/>
        <v>N/A</v>
      </c>
      <c r="O244" s="41">
        <v>38</v>
      </c>
      <c r="P244" s="41">
        <v>11</v>
      </c>
      <c r="Q244" s="44">
        <f t="shared" si="251"/>
        <v>3.4545454545454546</v>
      </c>
      <c r="R244" s="123">
        <f t="shared" si="252"/>
        <v>14.681818181818182</v>
      </c>
      <c r="S244" s="41">
        <v>35</v>
      </c>
      <c r="T244" s="41">
        <v>18</v>
      </c>
      <c r="U244" s="44">
        <f t="shared" si="253"/>
        <v>1.9444444444444444</v>
      </c>
      <c r="V244" s="123">
        <f t="shared" si="254"/>
        <v>8.26388888888889</v>
      </c>
      <c r="W244" s="41">
        <v>36</v>
      </c>
      <c r="X244" s="41">
        <v>28</v>
      </c>
      <c r="Y244" s="44">
        <f t="shared" si="255"/>
        <v>1.2857142857142858</v>
      </c>
      <c r="Z244" s="123">
        <f t="shared" si="256"/>
        <v>5.464285714285714</v>
      </c>
      <c r="AA244" s="41">
        <v>31</v>
      </c>
      <c r="AB244" s="41">
        <v>32</v>
      </c>
      <c r="AC244" s="44">
        <f t="shared" si="257"/>
        <v>0.96875</v>
      </c>
      <c r="AD244" s="123">
        <f t="shared" si="258"/>
        <v>4.1171875</v>
      </c>
      <c r="AE244" s="41">
        <v>33</v>
      </c>
      <c r="AF244" s="41">
        <v>41</v>
      </c>
      <c r="AG244" s="44">
        <f t="shared" si="259"/>
        <v>0.8048780487804879</v>
      </c>
      <c r="AH244" s="123">
        <f t="shared" si="260"/>
        <v>3.4207317073170733</v>
      </c>
      <c r="AI244" s="212"/>
      <c r="AJ244" s="212"/>
      <c r="AK244" s="225"/>
      <c r="AL244" s="70"/>
      <c r="AM244" s="50"/>
      <c r="AN244" s="51">
        <f t="shared" si="261"/>
        <v>29.86814399697763</v>
      </c>
      <c r="AO244" s="52">
        <f t="shared" si="262"/>
        <v>53.06444284138363</v>
      </c>
      <c r="AP244" s="52">
        <f t="shared" si="263"/>
        <v>80.25178084036413</v>
      </c>
      <c r="AQ244" s="52">
        <f t="shared" si="264"/>
        <v>106.50927595403166</v>
      </c>
      <c r="AR244" s="156">
        <f t="shared" si="265"/>
        <v>128.19440316058166</v>
      </c>
      <c r="AS244" s="53" t="str">
        <f t="shared" si="266"/>
        <v>N/A</v>
      </c>
      <c r="AT244" s="54">
        <f t="shared" si="270"/>
        <v>23.196298844406</v>
      </c>
      <c r="AU244" s="52">
        <f t="shared" si="271"/>
        <v>27.187337998980503</v>
      </c>
      <c r="AV244" s="52">
        <f t="shared" si="272"/>
        <v>26.25749511366753</v>
      </c>
      <c r="AW244" s="52">
        <f t="shared" si="273"/>
        <v>21.685127206549993</v>
      </c>
      <c r="AX244" s="53" t="str">
        <f t="shared" si="274"/>
        <v>N/A</v>
      </c>
      <c r="AZ244" s="38">
        <v>231</v>
      </c>
    </row>
    <row r="245" spans="2:52" ht="12.75">
      <c r="B245" s="297" t="s">
        <v>243</v>
      </c>
      <c r="C245" s="8"/>
      <c r="D245" s="8">
        <v>5</v>
      </c>
      <c r="E245" s="39"/>
      <c r="F245" s="40"/>
      <c r="G245" s="39"/>
      <c r="H245" s="39"/>
      <c r="I245" s="39"/>
      <c r="J245" s="41">
        <v>67</v>
      </c>
      <c r="K245" s="41">
        <v>15</v>
      </c>
      <c r="L245" s="8"/>
      <c r="M245" s="17">
        <f t="shared" si="268"/>
        <v>4.466666666666667</v>
      </c>
      <c r="N245" s="45" t="str">
        <f t="shared" si="269"/>
        <v>N/A</v>
      </c>
      <c r="O245" s="41">
        <v>38</v>
      </c>
      <c r="P245" s="41">
        <v>11</v>
      </c>
      <c r="Q245" s="44">
        <f t="shared" si="251"/>
        <v>3.4545454545454546</v>
      </c>
      <c r="R245" s="123">
        <f t="shared" si="252"/>
        <v>15.430303030303032</v>
      </c>
      <c r="S245" s="41">
        <v>35</v>
      </c>
      <c r="T245" s="41">
        <v>18</v>
      </c>
      <c r="U245" s="44">
        <f t="shared" si="253"/>
        <v>1.9444444444444444</v>
      </c>
      <c r="V245" s="123">
        <f t="shared" si="254"/>
        <v>8.685185185185185</v>
      </c>
      <c r="W245" s="41">
        <v>36</v>
      </c>
      <c r="X245" s="41">
        <v>28</v>
      </c>
      <c r="Y245" s="44">
        <f t="shared" si="255"/>
        <v>1.2857142857142858</v>
      </c>
      <c r="Z245" s="123">
        <f t="shared" si="256"/>
        <v>5.742857142857144</v>
      </c>
      <c r="AA245" s="41">
        <v>31</v>
      </c>
      <c r="AB245" s="41">
        <v>32</v>
      </c>
      <c r="AC245" s="44">
        <f t="shared" si="257"/>
        <v>0.96875</v>
      </c>
      <c r="AD245" s="123">
        <f t="shared" si="258"/>
        <v>4.327083333333333</v>
      </c>
      <c r="AE245" s="41">
        <v>33</v>
      </c>
      <c r="AF245" s="41">
        <v>41</v>
      </c>
      <c r="AG245" s="44">
        <f t="shared" si="259"/>
        <v>0.8048780487804879</v>
      </c>
      <c r="AH245" s="123">
        <f t="shared" si="260"/>
        <v>3.5951219512195127</v>
      </c>
      <c r="AI245" s="212"/>
      <c r="AJ245" s="212"/>
      <c r="AK245" s="225"/>
      <c r="AL245" s="70"/>
      <c r="AM245" s="50"/>
      <c r="AN245" s="51">
        <f t="shared" si="261"/>
        <v>28.41931611652722</v>
      </c>
      <c r="AO245" s="52">
        <f t="shared" si="262"/>
        <v>50.49042136027174</v>
      </c>
      <c r="AP245" s="52">
        <f t="shared" si="263"/>
        <v>76.3589705757196</v>
      </c>
      <c r="AQ245" s="52">
        <f t="shared" si="264"/>
        <v>101.34278122491817</v>
      </c>
      <c r="AR245" s="156">
        <f t="shared" si="265"/>
        <v>121.97601793264299</v>
      </c>
      <c r="AS245" s="53" t="str">
        <f t="shared" si="266"/>
        <v>N/A</v>
      </c>
      <c r="AT245" s="54">
        <f t="shared" si="270"/>
        <v>22.07110524374452</v>
      </c>
      <c r="AU245" s="52">
        <f t="shared" si="271"/>
        <v>25.868549215447857</v>
      </c>
      <c r="AV245" s="52">
        <f t="shared" si="272"/>
        <v>24.983810649198574</v>
      </c>
      <c r="AW245" s="52">
        <f t="shared" si="273"/>
        <v>20.63323670772482</v>
      </c>
      <c r="AX245" s="53" t="str">
        <f t="shared" si="274"/>
        <v>N/A</v>
      </c>
      <c r="AZ245" s="38">
        <v>232</v>
      </c>
    </row>
    <row r="246" spans="2:52" ht="12.75">
      <c r="B246" s="297" t="s">
        <v>345</v>
      </c>
      <c r="C246" s="8"/>
      <c r="D246" s="8">
        <v>5</v>
      </c>
      <c r="E246" s="39"/>
      <c r="F246" s="119" t="s">
        <v>324</v>
      </c>
      <c r="G246" s="39"/>
      <c r="H246" s="39"/>
      <c r="I246" s="39"/>
      <c r="J246" s="41">
        <v>67</v>
      </c>
      <c r="K246" s="41">
        <v>17</v>
      </c>
      <c r="L246" s="8"/>
      <c r="M246" s="17">
        <f t="shared" si="268"/>
        <v>3.9411764705882355</v>
      </c>
      <c r="N246" s="45" t="str">
        <f t="shared" si="269"/>
        <v>N/A</v>
      </c>
      <c r="O246" s="41">
        <v>38</v>
      </c>
      <c r="P246" s="41">
        <v>11</v>
      </c>
      <c r="Q246" s="44">
        <f t="shared" si="251"/>
        <v>3.4545454545454546</v>
      </c>
      <c r="R246" s="123">
        <f t="shared" si="252"/>
        <v>13.614973262032086</v>
      </c>
      <c r="S246" s="41">
        <v>35</v>
      </c>
      <c r="T246" s="41">
        <v>18</v>
      </c>
      <c r="U246" s="44">
        <f t="shared" si="253"/>
        <v>1.9444444444444444</v>
      </c>
      <c r="V246" s="123">
        <f t="shared" si="254"/>
        <v>7.663398692810458</v>
      </c>
      <c r="W246" s="41">
        <v>36</v>
      </c>
      <c r="X246" s="41">
        <v>28</v>
      </c>
      <c r="Y246" s="44">
        <f t="shared" si="255"/>
        <v>1.2857142857142858</v>
      </c>
      <c r="Z246" s="123">
        <f t="shared" si="256"/>
        <v>5.067226890756303</v>
      </c>
      <c r="AA246" s="41">
        <v>31</v>
      </c>
      <c r="AB246" s="41">
        <v>33</v>
      </c>
      <c r="AC246" s="44">
        <f t="shared" si="257"/>
        <v>0.9393939393939394</v>
      </c>
      <c r="AD246" s="123">
        <f t="shared" si="258"/>
        <v>3.702317290552585</v>
      </c>
      <c r="AE246" s="41">
        <v>38</v>
      </c>
      <c r="AF246" s="41">
        <v>51</v>
      </c>
      <c r="AG246" s="44">
        <f t="shared" si="259"/>
        <v>0.7450980392156863</v>
      </c>
      <c r="AH246" s="123">
        <f t="shared" si="260"/>
        <v>2.9365628604382934</v>
      </c>
      <c r="AI246" s="212"/>
      <c r="AJ246" s="212"/>
      <c r="AK246" s="225"/>
      <c r="AL246" s="70"/>
      <c r="AM246" s="50"/>
      <c r="AN246" s="51">
        <f t="shared" si="261"/>
        <v>32.20855826539752</v>
      </c>
      <c r="AO246" s="52">
        <f t="shared" si="262"/>
        <v>57.222477541641304</v>
      </c>
      <c r="AP246" s="52">
        <f t="shared" si="263"/>
        <v>86.54016665248221</v>
      </c>
      <c r="AQ246" s="52">
        <f t="shared" si="264"/>
        <v>118.44437555662313</v>
      </c>
      <c r="AR246" s="156">
        <f t="shared" si="265"/>
        <v>149.33058832138846</v>
      </c>
      <c r="AS246" s="53" t="str">
        <f t="shared" si="266"/>
        <v>N/A</v>
      </c>
      <c r="AT246" s="54">
        <f t="shared" si="270"/>
        <v>25.013919276243783</v>
      </c>
      <c r="AU246" s="52">
        <f t="shared" si="271"/>
        <v>29.31768911084091</v>
      </c>
      <c r="AV246" s="52">
        <f t="shared" si="272"/>
        <v>31.904208904140916</v>
      </c>
      <c r="AW246" s="52">
        <f t="shared" si="273"/>
        <v>30.886212764765332</v>
      </c>
      <c r="AX246" s="53" t="str">
        <f t="shared" si="274"/>
        <v>N/A</v>
      </c>
      <c r="AZ246" s="38">
        <v>233</v>
      </c>
    </row>
    <row r="247" spans="2:52" ht="12.75">
      <c r="B247" s="297" t="s">
        <v>244</v>
      </c>
      <c r="C247" s="8"/>
      <c r="D247" s="8">
        <v>5</v>
      </c>
      <c r="E247" s="39"/>
      <c r="F247" s="40"/>
      <c r="G247" s="39"/>
      <c r="H247" s="39"/>
      <c r="I247" s="39"/>
      <c r="J247" s="41">
        <v>68</v>
      </c>
      <c r="K247" s="41">
        <v>16</v>
      </c>
      <c r="L247" s="8"/>
      <c r="M247" s="17">
        <f t="shared" si="268"/>
        <v>4.25</v>
      </c>
      <c r="N247" s="45" t="str">
        <f t="shared" si="269"/>
        <v>N/A</v>
      </c>
      <c r="O247" s="41">
        <v>38</v>
      </c>
      <c r="P247" s="41">
        <v>11</v>
      </c>
      <c r="Q247" s="44">
        <f t="shared" si="251"/>
        <v>3.4545454545454546</v>
      </c>
      <c r="R247" s="123">
        <f t="shared" si="252"/>
        <v>14.681818181818182</v>
      </c>
      <c r="S247" s="41">
        <v>35</v>
      </c>
      <c r="T247" s="41">
        <v>18</v>
      </c>
      <c r="U247" s="44">
        <f t="shared" si="253"/>
        <v>1.9444444444444444</v>
      </c>
      <c r="V247" s="123">
        <f t="shared" si="254"/>
        <v>8.26388888888889</v>
      </c>
      <c r="W247" s="41">
        <v>37</v>
      </c>
      <c r="X247" s="41">
        <v>27</v>
      </c>
      <c r="Y247" s="44">
        <f t="shared" si="255"/>
        <v>1.3703703703703705</v>
      </c>
      <c r="Z247" s="123">
        <f t="shared" si="256"/>
        <v>5.824074074074074</v>
      </c>
      <c r="AA247" s="41">
        <v>32</v>
      </c>
      <c r="AB247" s="41">
        <v>31</v>
      </c>
      <c r="AC247" s="44">
        <f t="shared" si="257"/>
        <v>1.032258064516129</v>
      </c>
      <c r="AD247" s="123">
        <f t="shared" si="258"/>
        <v>4.387096774193548</v>
      </c>
      <c r="AE247" s="41">
        <v>34</v>
      </c>
      <c r="AF247" s="41">
        <v>40</v>
      </c>
      <c r="AG247" s="44">
        <f t="shared" si="259"/>
        <v>0.85</v>
      </c>
      <c r="AH247" s="123">
        <f t="shared" si="260"/>
        <v>3.6125</v>
      </c>
      <c r="AI247" s="212"/>
      <c r="AJ247" s="212"/>
      <c r="AK247" s="225"/>
      <c r="AL247" s="70"/>
      <c r="AM247" s="50"/>
      <c r="AN247" s="51">
        <f t="shared" si="261"/>
        <v>29.86814399697763</v>
      </c>
      <c r="AO247" s="52">
        <f t="shared" si="262"/>
        <v>53.06444284138363</v>
      </c>
      <c r="AP247" s="52">
        <f t="shared" si="263"/>
        <v>75.29414186953082</v>
      </c>
      <c r="AQ247" s="52">
        <f t="shared" si="264"/>
        <v>99.95645917170354</v>
      </c>
      <c r="AR247" s="156">
        <f t="shared" si="265"/>
        <v>121.38924832996256</v>
      </c>
      <c r="AS247" s="53" t="str">
        <f t="shared" si="266"/>
        <v>N/A</v>
      </c>
      <c r="AT247" s="54">
        <f t="shared" si="270"/>
        <v>23.196298844406</v>
      </c>
      <c r="AU247" s="52">
        <f t="shared" si="271"/>
        <v>22.229699028147188</v>
      </c>
      <c r="AV247" s="52">
        <f t="shared" si="272"/>
        <v>24.662317302172724</v>
      </c>
      <c r="AW247" s="52">
        <f t="shared" si="273"/>
        <v>21.432789158259013</v>
      </c>
      <c r="AX247" s="53" t="str">
        <f t="shared" si="274"/>
        <v>N/A</v>
      </c>
      <c r="AZ247" s="38">
        <v>234</v>
      </c>
    </row>
    <row r="248" spans="2:52" ht="12.75">
      <c r="B248" s="297" t="s">
        <v>464</v>
      </c>
      <c r="C248" s="8"/>
      <c r="D248" s="8">
        <v>5</v>
      </c>
      <c r="E248" s="39"/>
      <c r="F248" s="206" t="s">
        <v>463</v>
      </c>
      <c r="G248" s="39"/>
      <c r="H248" s="39"/>
      <c r="I248" s="39"/>
      <c r="J248" s="41">
        <v>67</v>
      </c>
      <c r="K248" s="41">
        <v>15</v>
      </c>
      <c r="L248" s="8"/>
      <c r="M248" s="17">
        <f t="shared" si="268"/>
        <v>4.466666666666667</v>
      </c>
      <c r="N248" s="45" t="str">
        <f t="shared" si="269"/>
        <v>N/A</v>
      </c>
      <c r="O248" s="41">
        <v>38</v>
      </c>
      <c r="P248" s="41">
        <v>11</v>
      </c>
      <c r="Q248" s="44">
        <f t="shared" si="251"/>
        <v>3.4545454545454546</v>
      </c>
      <c r="R248" s="123">
        <f t="shared" si="252"/>
        <v>15.430303030303032</v>
      </c>
      <c r="S248" s="41">
        <v>35</v>
      </c>
      <c r="T248" s="41">
        <v>18</v>
      </c>
      <c r="U248" s="44">
        <f t="shared" si="253"/>
        <v>1.9444444444444444</v>
      </c>
      <c r="V248" s="123">
        <f t="shared" si="254"/>
        <v>8.685185185185185</v>
      </c>
      <c r="W248" s="41">
        <v>37</v>
      </c>
      <c r="X248" s="41">
        <v>27</v>
      </c>
      <c r="Y248" s="44">
        <f t="shared" si="255"/>
        <v>1.3703703703703705</v>
      </c>
      <c r="Z248" s="123">
        <f t="shared" si="256"/>
        <v>6.120987654320988</v>
      </c>
      <c r="AA248" s="41">
        <v>32</v>
      </c>
      <c r="AB248" s="41">
        <v>31</v>
      </c>
      <c r="AC248" s="44">
        <f t="shared" si="257"/>
        <v>1.032258064516129</v>
      </c>
      <c r="AD248" s="123">
        <f t="shared" si="258"/>
        <v>4.610752688172043</v>
      </c>
      <c r="AE248" s="41">
        <v>33</v>
      </c>
      <c r="AF248" s="41">
        <v>41</v>
      </c>
      <c r="AG248" s="44">
        <f t="shared" si="259"/>
        <v>0.8048780487804879</v>
      </c>
      <c r="AH248" s="123">
        <f t="shared" si="260"/>
        <v>3.5951219512195127</v>
      </c>
      <c r="AI248" s="212"/>
      <c r="AJ248" s="212"/>
      <c r="AK248" s="225"/>
      <c r="AL248" s="70"/>
      <c r="AM248" s="50"/>
      <c r="AN248" s="51">
        <f t="shared" si="261"/>
        <v>28.41931611652722</v>
      </c>
      <c r="AO248" s="52">
        <f t="shared" si="262"/>
        <v>50.49042136027174</v>
      </c>
      <c r="AP248" s="52">
        <f t="shared" si="263"/>
        <v>71.64181409227747</v>
      </c>
      <c r="AQ248" s="52">
        <f t="shared" si="264"/>
        <v>95.10782495815077</v>
      </c>
      <c r="AR248" s="156">
        <f t="shared" si="265"/>
        <v>121.97601793264299</v>
      </c>
      <c r="AS248" s="53" t="str">
        <f t="shared" si="266"/>
        <v>N/A</v>
      </c>
      <c r="AT248" s="54">
        <f t="shared" si="270"/>
        <v>22.07110524374452</v>
      </c>
      <c r="AU248" s="52">
        <f t="shared" si="271"/>
        <v>21.151392732005732</v>
      </c>
      <c r="AV248" s="52">
        <f t="shared" si="272"/>
        <v>23.4660108658733</v>
      </c>
      <c r="AW248" s="52">
        <f t="shared" si="273"/>
        <v>26.868192974492217</v>
      </c>
      <c r="AX248" s="53" t="str">
        <f t="shared" si="274"/>
        <v>N/A</v>
      </c>
      <c r="AZ248" s="38">
        <v>235</v>
      </c>
    </row>
    <row r="249" spans="2:52" ht="12.75">
      <c r="B249" s="297" t="s">
        <v>346</v>
      </c>
      <c r="C249" s="8"/>
      <c r="D249" s="8">
        <v>5</v>
      </c>
      <c r="E249" s="39"/>
      <c r="F249" s="119" t="s">
        <v>324</v>
      </c>
      <c r="G249" s="39"/>
      <c r="H249" s="39"/>
      <c r="I249" s="39"/>
      <c r="J249" s="41">
        <v>67</v>
      </c>
      <c r="K249" s="41">
        <v>17</v>
      </c>
      <c r="L249" s="8"/>
      <c r="M249" s="17">
        <f t="shared" si="268"/>
        <v>3.9411764705882355</v>
      </c>
      <c r="N249" s="45" t="str">
        <f t="shared" si="269"/>
        <v>N/A</v>
      </c>
      <c r="O249" s="41">
        <v>38</v>
      </c>
      <c r="P249" s="41">
        <v>11</v>
      </c>
      <c r="Q249" s="44">
        <f t="shared" si="251"/>
        <v>3.4545454545454546</v>
      </c>
      <c r="R249" s="123">
        <f t="shared" si="252"/>
        <v>13.614973262032086</v>
      </c>
      <c r="S249" s="41">
        <v>35</v>
      </c>
      <c r="T249" s="41">
        <v>18</v>
      </c>
      <c r="U249" s="44">
        <f t="shared" si="253"/>
        <v>1.9444444444444444</v>
      </c>
      <c r="V249" s="123">
        <f t="shared" si="254"/>
        <v>7.663398692810458</v>
      </c>
      <c r="W249" s="41">
        <v>36</v>
      </c>
      <c r="X249" s="41">
        <v>28</v>
      </c>
      <c r="Y249" s="44">
        <f t="shared" si="255"/>
        <v>1.2857142857142858</v>
      </c>
      <c r="Z249" s="123">
        <f t="shared" si="256"/>
        <v>5.067226890756303</v>
      </c>
      <c r="AA249" s="41">
        <v>31</v>
      </c>
      <c r="AB249" s="41">
        <v>33</v>
      </c>
      <c r="AC249" s="44">
        <f t="shared" si="257"/>
        <v>0.9393939393939394</v>
      </c>
      <c r="AD249" s="123">
        <f t="shared" si="258"/>
        <v>3.702317290552585</v>
      </c>
      <c r="AE249" s="41">
        <v>38</v>
      </c>
      <c r="AF249" s="41">
        <v>51</v>
      </c>
      <c r="AG249" s="159">
        <f t="shared" si="259"/>
        <v>0.7450980392156863</v>
      </c>
      <c r="AH249" s="123">
        <f t="shared" si="260"/>
        <v>2.9365628604382934</v>
      </c>
      <c r="AI249" s="212"/>
      <c r="AJ249" s="212"/>
      <c r="AK249" s="225"/>
      <c r="AL249" s="70"/>
      <c r="AM249" s="50"/>
      <c r="AN249" s="51">
        <f t="shared" si="261"/>
        <v>32.20855826539752</v>
      </c>
      <c r="AO249" s="52">
        <f t="shared" si="262"/>
        <v>57.222477541641304</v>
      </c>
      <c r="AP249" s="52">
        <f t="shared" si="263"/>
        <v>86.54016665248221</v>
      </c>
      <c r="AQ249" s="52">
        <f t="shared" si="264"/>
        <v>118.44437555662313</v>
      </c>
      <c r="AR249" s="156">
        <f t="shared" si="265"/>
        <v>149.33058832138846</v>
      </c>
      <c r="AS249" s="53" t="str">
        <f t="shared" si="266"/>
        <v>N/A</v>
      </c>
      <c r="AT249" s="54">
        <f t="shared" si="270"/>
        <v>25.013919276243783</v>
      </c>
      <c r="AU249" s="52">
        <f t="shared" si="271"/>
        <v>29.31768911084091</v>
      </c>
      <c r="AV249" s="52">
        <f t="shared" si="272"/>
        <v>31.904208904140916</v>
      </c>
      <c r="AW249" s="52">
        <f t="shared" si="273"/>
        <v>30.886212764765332</v>
      </c>
      <c r="AX249" s="53" t="str">
        <f t="shared" si="274"/>
        <v>N/A</v>
      </c>
      <c r="AZ249" s="38">
        <v>236</v>
      </c>
    </row>
    <row r="250" spans="2:52" ht="12.75">
      <c r="B250" s="35"/>
      <c r="C250" s="8"/>
      <c r="D250" s="8"/>
      <c r="E250" s="39"/>
      <c r="F250" s="39"/>
      <c r="G250" s="39"/>
      <c r="H250" s="39"/>
      <c r="I250" s="39"/>
      <c r="J250" s="126"/>
      <c r="K250" s="126"/>
      <c r="L250" s="8"/>
      <c r="M250" s="45"/>
      <c r="N250" s="45"/>
      <c r="O250" s="126"/>
      <c r="P250" s="126"/>
      <c r="Q250" s="45"/>
      <c r="R250" s="45"/>
      <c r="S250" s="126"/>
      <c r="T250" s="126"/>
      <c r="U250" s="45"/>
      <c r="V250" s="45"/>
      <c r="W250" s="126"/>
      <c r="X250" s="126"/>
      <c r="Y250" s="45"/>
      <c r="Z250" s="45"/>
      <c r="AA250" s="126"/>
      <c r="AB250" s="126"/>
      <c r="AC250" s="45"/>
      <c r="AD250" s="45"/>
      <c r="AE250" s="126"/>
      <c r="AF250" s="126"/>
      <c r="AG250" s="45"/>
      <c r="AH250" s="48"/>
      <c r="AI250" s="212"/>
      <c r="AJ250" s="212"/>
      <c r="AK250" s="225"/>
      <c r="AL250" s="70"/>
      <c r="AM250" s="50"/>
      <c r="AN250" s="51"/>
      <c r="AO250" s="52"/>
      <c r="AP250" s="52"/>
      <c r="AQ250" s="52"/>
      <c r="AR250" s="52"/>
      <c r="AS250" s="53"/>
      <c r="AT250" s="54"/>
      <c r="AU250" s="52"/>
      <c r="AV250" s="52"/>
      <c r="AW250" s="52"/>
      <c r="AX250" s="53"/>
      <c r="AZ250" s="38">
        <v>237</v>
      </c>
    </row>
    <row r="251" spans="2:52" ht="13.5" thickBot="1">
      <c r="B251" s="33"/>
      <c r="C251" s="19"/>
      <c r="D251" s="19"/>
      <c r="E251" s="132"/>
      <c r="F251" s="132"/>
      <c r="G251" s="132"/>
      <c r="H251" s="132"/>
      <c r="I251" s="132"/>
      <c r="J251" s="135"/>
      <c r="K251" s="135"/>
      <c r="L251" s="19"/>
      <c r="M251" s="199"/>
      <c r="N251" s="199"/>
      <c r="O251" s="135"/>
      <c r="P251" s="135"/>
      <c r="Q251" s="199"/>
      <c r="R251" s="199"/>
      <c r="S251" s="135"/>
      <c r="T251" s="135"/>
      <c r="U251" s="199"/>
      <c r="V251" s="199"/>
      <c r="W251" s="135"/>
      <c r="X251" s="135"/>
      <c r="Y251" s="199"/>
      <c r="Z251" s="199"/>
      <c r="AA251" s="135"/>
      <c r="AB251" s="135"/>
      <c r="AC251" s="199"/>
      <c r="AD251" s="199"/>
      <c r="AE251" s="135"/>
      <c r="AF251" s="135"/>
      <c r="AG251" s="199"/>
      <c r="AH251" s="195"/>
      <c r="AI251" s="213"/>
      <c r="AJ251" s="213"/>
      <c r="AK251" s="334"/>
      <c r="AL251" s="196"/>
      <c r="AM251" s="50"/>
      <c r="AN251" s="101"/>
      <c r="AO251" s="102"/>
      <c r="AP251" s="102"/>
      <c r="AQ251" s="102"/>
      <c r="AR251" s="102"/>
      <c r="AS251" s="103"/>
      <c r="AT251" s="142"/>
      <c r="AU251" s="102"/>
      <c r="AV251" s="102"/>
      <c r="AW251" s="102"/>
      <c r="AX251" s="103"/>
      <c r="AZ251" s="38">
        <v>238</v>
      </c>
    </row>
    <row r="252" spans="2:52" ht="12.75">
      <c r="B252" s="72"/>
      <c r="C252" s="14"/>
      <c r="D252" s="14"/>
      <c r="E252" s="72"/>
      <c r="F252" s="72"/>
      <c r="G252" s="72"/>
      <c r="H252" s="72"/>
      <c r="I252" s="72"/>
      <c r="J252" s="74"/>
      <c r="K252" s="74"/>
      <c r="L252" s="14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50"/>
      <c r="AI252" s="50"/>
      <c r="AJ252" s="50"/>
      <c r="AK252" s="180"/>
      <c r="AL252" s="200"/>
      <c r="AM252" s="50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Z252" s="38">
        <v>239</v>
      </c>
    </row>
    <row r="253" spans="2:52" ht="13.5" thickBot="1">
      <c r="B253" s="108" t="s">
        <v>159</v>
      </c>
      <c r="C253" s="13"/>
      <c r="D253" s="13"/>
      <c r="E253" s="108"/>
      <c r="AH253" s="50"/>
      <c r="AI253" s="50"/>
      <c r="AJ253" s="50"/>
      <c r="AK253" s="180"/>
      <c r="AM253" s="50"/>
      <c r="AN253" s="255"/>
      <c r="AO253" s="255"/>
      <c r="AP253" s="255"/>
      <c r="AQ253" s="255"/>
      <c r="AR253" s="255"/>
      <c r="AS253" s="255"/>
      <c r="AZ253" s="38">
        <v>240</v>
      </c>
    </row>
    <row r="254" spans="2:52" ht="12.75">
      <c r="B254" s="302" t="s">
        <v>230</v>
      </c>
      <c r="C254" s="18"/>
      <c r="D254" s="18">
        <v>6</v>
      </c>
      <c r="E254" s="18" t="s">
        <v>231</v>
      </c>
      <c r="F254" s="110" t="s">
        <v>463</v>
      </c>
      <c r="G254" s="20"/>
      <c r="H254" s="20"/>
      <c r="I254" s="20"/>
      <c r="J254" s="57">
        <v>65</v>
      </c>
      <c r="K254" s="57">
        <v>15</v>
      </c>
      <c r="L254" s="111">
        <v>19</v>
      </c>
      <c r="M254" s="112">
        <f>J254/K254</f>
        <v>4.333333333333333</v>
      </c>
      <c r="N254" s="339">
        <f>IF($L254&lt;&gt;0,($J254/$L254),"N/A")</f>
        <v>3.4210526315789473</v>
      </c>
      <c r="O254" s="57">
        <v>41</v>
      </c>
      <c r="P254" s="57">
        <v>12</v>
      </c>
      <c r="Q254" s="112">
        <f>O254/P254</f>
        <v>3.4166666666666665</v>
      </c>
      <c r="R254" s="114">
        <f>Q254*M254</f>
        <v>14.805555555555554</v>
      </c>
      <c r="S254" s="57">
        <v>40</v>
      </c>
      <c r="T254" s="57">
        <v>19</v>
      </c>
      <c r="U254" s="112">
        <f>S254/T254</f>
        <v>2.1052631578947367</v>
      </c>
      <c r="V254" s="114">
        <f>U254*M254</f>
        <v>9.122807017543858</v>
      </c>
      <c r="W254" s="57">
        <v>40</v>
      </c>
      <c r="X254" s="57">
        <v>28</v>
      </c>
      <c r="Y254" s="112">
        <f>W254/X254</f>
        <v>1.4285714285714286</v>
      </c>
      <c r="Z254" s="114">
        <f>Y254*M254</f>
        <v>6.19047619047619</v>
      </c>
      <c r="AA254" s="57">
        <v>37</v>
      </c>
      <c r="AB254" s="57">
        <v>34</v>
      </c>
      <c r="AC254" s="112">
        <f>AA254/AB254</f>
        <v>1.088235294117647</v>
      </c>
      <c r="AD254" s="114">
        <f>AC254*N254</f>
        <v>3.7229102167182657</v>
      </c>
      <c r="AE254" s="57">
        <v>34</v>
      </c>
      <c r="AF254" s="57">
        <v>31</v>
      </c>
      <c r="AG254" s="112">
        <f>AE254/AF254</f>
        <v>1.096774193548387</v>
      </c>
      <c r="AH254" s="114">
        <f>AG254*N254</f>
        <v>3.752122241086587</v>
      </c>
      <c r="AI254" s="57">
        <v>31</v>
      </c>
      <c r="AJ254" s="57">
        <v>34</v>
      </c>
      <c r="AK254" s="115">
        <f>AI254/AJ254</f>
        <v>0.9117647058823529</v>
      </c>
      <c r="AL254" s="116">
        <f>AK254*N254</f>
        <v>3.1191950464396285</v>
      </c>
      <c r="AM254" s="117"/>
      <c r="AN254" s="251">
        <f aca="true" t="shared" si="275" ref="AN254:AN264">($AO$4/(Q254*$M254))*$AW$4/(12*5280)*60</f>
        <v>29.618521098145653</v>
      </c>
      <c r="AO254" s="252">
        <f aca="true" t="shared" si="276" ref="AO254:AO264">($AO$4/(U254*$M254))*$AW$4/(12*5280)*60</f>
        <v>48.06839153219889</v>
      </c>
      <c r="AP254" s="252">
        <f aca="true" t="shared" si="277" ref="AP254:AP264">($AO$4/(Y254*$M254))*$AW$4/(12*5280)*60</f>
        <v>70.83762962639837</v>
      </c>
      <c r="AQ254" s="252">
        <f aca="true" t="shared" si="278" ref="AQ254:AQ264">($AO$4/(AC254*$M254))*$AW$4/(12*5280)*60</f>
        <v>92.99148290724108</v>
      </c>
      <c r="AR254" s="253">
        <f>IF(AG254&lt;&gt;0,($AO$4/(AG254*$N254))*$AW$4/(12*5280)*60,"N/A")</f>
        <v>116.87216764691492</v>
      </c>
      <c r="AS254" s="254">
        <f>IF(AK254&lt;&gt;0,($AO$4/(AK254*$N254))*$AW$4/(12*5280)*60,"N/A")</f>
        <v>140.5871236210548</v>
      </c>
      <c r="AT254" s="236">
        <f aca="true" t="shared" si="279" ref="AT254:AV255">AO254-AN254</f>
        <v>18.449870434053235</v>
      </c>
      <c r="AU254" s="233">
        <f t="shared" si="279"/>
        <v>22.76923809419948</v>
      </c>
      <c r="AV254" s="233">
        <f t="shared" si="279"/>
        <v>22.15385328084271</v>
      </c>
      <c r="AW254" s="233">
        <f>IF(AR254&lt;&gt;"N/A",AR254-AQ254,"N/A")</f>
        <v>23.88068473967384</v>
      </c>
      <c r="AX254" s="235">
        <f>IF(AS254&lt;&gt;"N/A",AS254-AR254,"N/A")</f>
        <v>23.71495597413987</v>
      </c>
      <c r="AZ254" s="38">
        <v>241</v>
      </c>
    </row>
    <row r="255" spans="2:52" ht="12.75">
      <c r="B255" s="296" t="s">
        <v>322</v>
      </c>
      <c r="C255" s="37"/>
      <c r="D255" s="37">
        <v>6</v>
      </c>
      <c r="E255" s="37" t="s">
        <v>231</v>
      </c>
      <c r="F255" s="40" t="s">
        <v>297</v>
      </c>
      <c r="G255" s="120"/>
      <c r="H255" s="120"/>
      <c r="I255" s="120"/>
      <c r="J255" s="66">
        <v>63</v>
      </c>
      <c r="K255" s="66">
        <v>16</v>
      </c>
      <c r="L255" s="121">
        <v>20</v>
      </c>
      <c r="M255" s="44">
        <f>J255/K255</f>
        <v>3.9375</v>
      </c>
      <c r="N255" s="122">
        <f>IF($L255&lt;&gt;0,($J255/$L255),"N/A")</f>
        <v>3.15</v>
      </c>
      <c r="O255" s="66">
        <v>42</v>
      </c>
      <c r="P255" s="66">
        <v>11</v>
      </c>
      <c r="Q255" s="44">
        <f>O255/P255</f>
        <v>3.8181818181818183</v>
      </c>
      <c r="R255" s="123">
        <f>Q255*M255</f>
        <v>15.03409090909091</v>
      </c>
      <c r="S255" s="66">
        <v>40</v>
      </c>
      <c r="T255" s="66">
        <v>19</v>
      </c>
      <c r="U255" s="44">
        <f>S255/T255</f>
        <v>2.1052631578947367</v>
      </c>
      <c r="V255" s="123">
        <f>U255*M255</f>
        <v>8.289473684210526</v>
      </c>
      <c r="W255" s="66">
        <v>38</v>
      </c>
      <c r="X255" s="66">
        <v>29</v>
      </c>
      <c r="Y255" s="44">
        <f>W255/X255</f>
        <v>1.3103448275862069</v>
      </c>
      <c r="Z255" s="123">
        <f>Y255*M255</f>
        <v>5.1594827586206895</v>
      </c>
      <c r="AA255" s="66">
        <v>34</v>
      </c>
      <c r="AB255" s="66">
        <v>37</v>
      </c>
      <c r="AC255" s="44">
        <f>AA255/AB255</f>
        <v>0.918918918918919</v>
      </c>
      <c r="AD255" s="123">
        <f>AC255*N255</f>
        <v>2.8945945945945946</v>
      </c>
      <c r="AE255" s="66">
        <v>31</v>
      </c>
      <c r="AF255" s="66">
        <v>34</v>
      </c>
      <c r="AG255" s="44">
        <f>AE255/AF255</f>
        <v>0.9117647058823529</v>
      </c>
      <c r="AH255" s="123">
        <f>AG255*N255</f>
        <v>2.8720588235294118</v>
      </c>
      <c r="AI255" s="66">
        <v>28</v>
      </c>
      <c r="AJ255" s="66">
        <v>37</v>
      </c>
      <c r="AK255" s="124">
        <f>AI255/AJ255</f>
        <v>0.7567567567567568</v>
      </c>
      <c r="AL255" s="125">
        <f>AK255*N255</f>
        <v>2.383783783783784</v>
      </c>
      <c r="AM255" s="50"/>
      <c r="AN255" s="51">
        <f t="shared" si="275"/>
        <v>29.168285747615343</v>
      </c>
      <c r="AO255" s="52">
        <f t="shared" si="276"/>
        <v>52.90066369681146</v>
      </c>
      <c r="AP255" s="52">
        <f t="shared" si="277"/>
        <v>84.99275607797964</v>
      </c>
      <c r="AQ255" s="52">
        <f t="shared" si="278"/>
        <v>121.19656698340705</v>
      </c>
      <c r="AR255" s="156">
        <f>IF(AG255&lt;&gt;0,($AO$4/(AG255*$N255))*$AW$4/(12*5280)*60,"N/A")</f>
        <v>152.68442832696007</v>
      </c>
      <c r="AS255" s="53">
        <f>IF(AK255&lt;&gt;0,($AO$4/(AK255*$N255))*$AW$4/(12*5280)*60,"N/A")</f>
        <v>183.9590748855286</v>
      </c>
      <c r="AT255" s="54">
        <f t="shared" si="279"/>
        <v>23.73237794919612</v>
      </c>
      <c r="AU255" s="52">
        <f t="shared" si="279"/>
        <v>32.09209238116817</v>
      </c>
      <c r="AV255" s="52">
        <f t="shared" si="279"/>
        <v>36.20381090542742</v>
      </c>
      <c r="AW255" s="52">
        <f>IF(AR255&lt;&gt;"N/A",AR255-AQ255,"N/A")</f>
        <v>31.48786134355302</v>
      </c>
      <c r="AX255" s="53">
        <f>IF(AS255&lt;&gt;"N/A",AS255-AR255,"N/A")</f>
        <v>31.27464655856852</v>
      </c>
      <c r="AZ255" s="38">
        <v>242</v>
      </c>
    </row>
    <row r="256" spans="2:52" ht="12.75">
      <c r="B256" s="297" t="s">
        <v>226</v>
      </c>
      <c r="C256" s="8"/>
      <c r="D256" s="8">
        <v>6</v>
      </c>
      <c r="E256" s="8" t="s">
        <v>232</v>
      </c>
      <c r="F256" s="40" t="s">
        <v>368</v>
      </c>
      <c r="G256" s="42"/>
      <c r="H256" s="42"/>
      <c r="I256" s="42"/>
      <c r="J256" s="41">
        <v>68</v>
      </c>
      <c r="K256" s="41">
        <v>21</v>
      </c>
      <c r="L256" s="126">
        <v>26</v>
      </c>
      <c r="M256" s="44">
        <f>J256/K256</f>
        <v>3.238095238095238</v>
      </c>
      <c r="N256" s="122">
        <f aca="true" t="shared" si="280" ref="N256:N278">IF($L256&lt;&gt;0,($J256/$L256),"N/A")</f>
        <v>2.6153846153846154</v>
      </c>
      <c r="O256" s="41">
        <v>42</v>
      </c>
      <c r="P256" s="41">
        <v>11</v>
      </c>
      <c r="Q256" s="44">
        <f>O256/P256</f>
        <v>3.8181818181818183</v>
      </c>
      <c r="R256" s="123">
        <f>Q256*M256</f>
        <v>12.363636363636365</v>
      </c>
      <c r="S256" s="41">
        <v>40</v>
      </c>
      <c r="T256" s="41">
        <v>19</v>
      </c>
      <c r="U256" s="44">
        <f>S256/T256</f>
        <v>2.1052631578947367</v>
      </c>
      <c r="V256" s="123">
        <f>U256*M256</f>
        <v>6.81704260651629</v>
      </c>
      <c r="W256" s="41">
        <v>39</v>
      </c>
      <c r="X256" s="41">
        <v>29</v>
      </c>
      <c r="Y256" s="44">
        <f>W256/X256</f>
        <v>1.3448275862068966</v>
      </c>
      <c r="Z256" s="123">
        <f>Y256*M256</f>
        <v>4.3546798029556655</v>
      </c>
      <c r="AA256" s="41">
        <v>35</v>
      </c>
      <c r="AB256" s="41">
        <v>36</v>
      </c>
      <c r="AC256" s="44">
        <f>AA256/AB256</f>
        <v>0.9722222222222222</v>
      </c>
      <c r="AD256" s="123">
        <f>AC256*N256</f>
        <v>2.5427350427350426</v>
      </c>
      <c r="AE256" s="41">
        <v>32</v>
      </c>
      <c r="AF256" s="41">
        <v>33</v>
      </c>
      <c r="AG256" s="44">
        <f>AE256/AF256</f>
        <v>0.9696969696969697</v>
      </c>
      <c r="AH256" s="123">
        <f>AG256*N256</f>
        <v>2.5361305361305364</v>
      </c>
      <c r="AI256" s="41">
        <v>29</v>
      </c>
      <c r="AJ256" s="41">
        <v>36</v>
      </c>
      <c r="AK256" s="124">
        <f>AI256/AJ256</f>
        <v>0.8055555555555556</v>
      </c>
      <c r="AL256" s="125">
        <f>AK256*N256</f>
        <v>2.106837606837607</v>
      </c>
      <c r="AM256" s="50"/>
      <c r="AN256" s="51">
        <f t="shared" si="275"/>
        <v>35.46842099641093</v>
      </c>
      <c r="AO256" s="52">
        <f t="shared" si="276"/>
        <v>64.32681807985438</v>
      </c>
      <c r="AP256" s="52">
        <f t="shared" si="277"/>
        <v>100.70055191988</v>
      </c>
      <c r="AQ256" s="52">
        <f t="shared" si="278"/>
        <v>139.29416245863203</v>
      </c>
      <c r="AR256" s="156">
        <f aca="true" t="shared" si="281" ref="AR256:AR278">IF(AG256&lt;&gt;0,($AO$4/(AG256*$N256))*$AW$4/(12*5280)*60,"N/A")</f>
        <v>172.9085523575033</v>
      </c>
      <c r="AS256" s="53">
        <f aca="true" t="shared" si="282" ref="AS256:AS278">IF(AK256&lt;&gt;0,($AO$4/(AK256*$N256))*$AW$4/(12*5280)*60,"N/A")</f>
        <v>208.1407025243927</v>
      </c>
      <c r="AT256" s="54">
        <f aca="true" t="shared" si="283" ref="AT256:AT278">AO256-AN256</f>
        <v>28.85839708344345</v>
      </c>
      <c r="AU256" s="52">
        <f aca="true" t="shared" si="284" ref="AU256:AU278">AP256-AO256</f>
        <v>36.37373384002562</v>
      </c>
      <c r="AV256" s="52">
        <f aca="true" t="shared" si="285" ref="AV256:AV278">AQ256-AP256</f>
        <v>38.59361053875203</v>
      </c>
      <c r="AW256" s="52">
        <f aca="true" t="shared" si="286" ref="AW256:AW278">IF(AR256&lt;&gt;"N/A",AR256-AQ256,"N/A")</f>
        <v>33.61438989887128</v>
      </c>
      <c r="AX256" s="53">
        <f aca="true" t="shared" si="287" ref="AX256:AX278">IF(AS256&lt;&gt;"N/A",AS256-AR256,"N/A")</f>
        <v>35.2321501668894</v>
      </c>
      <c r="AZ256" s="38">
        <v>243</v>
      </c>
    </row>
    <row r="257" spans="2:52" ht="12.75">
      <c r="B257" s="301" t="s">
        <v>580</v>
      </c>
      <c r="C257" s="8"/>
      <c r="D257" s="42">
        <v>6</v>
      </c>
      <c r="E257" s="42" t="s">
        <v>231</v>
      </c>
      <c r="F257" s="341" t="s">
        <v>581</v>
      </c>
      <c r="G257" s="42"/>
      <c r="H257" s="42"/>
      <c r="I257" s="42"/>
      <c r="J257" s="41">
        <v>63</v>
      </c>
      <c r="K257" s="41">
        <v>15</v>
      </c>
      <c r="L257" s="126">
        <v>19</v>
      </c>
      <c r="M257" s="44">
        <f>J257/K257</f>
        <v>4.2</v>
      </c>
      <c r="N257" s="122">
        <f t="shared" si="280"/>
        <v>3.3157894736842106</v>
      </c>
      <c r="O257" s="41">
        <v>41</v>
      </c>
      <c r="P257" s="41">
        <v>12</v>
      </c>
      <c r="Q257" s="44">
        <f>O257/P257</f>
        <v>3.4166666666666665</v>
      </c>
      <c r="R257" s="123">
        <f>Q257*M257</f>
        <v>14.35</v>
      </c>
      <c r="S257" s="41">
        <v>40</v>
      </c>
      <c r="T257" s="41">
        <v>19</v>
      </c>
      <c r="U257" s="44">
        <f>S257/T257</f>
        <v>2.1052631578947367</v>
      </c>
      <c r="V257" s="123">
        <f>U257*M257</f>
        <v>8.842105263157894</v>
      </c>
      <c r="W257" s="41">
        <v>40</v>
      </c>
      <c r="X257" s="41">
        <v>28</v>
      </c>
      <c r="Y257" s="44">
        <f>W257/X257</f>
        <v>1.4285714285714286</v>
      </c>
      <c r="Z257" s="123">
        <f>Y257*M257</f>
        <v>6</v>
      </c>
      <c r="AA257" s="41">
        <v>37</v>
      </c>
      <c r="AB257" s="41">
        <v>34</v>
      </c>
      <c r="AC257" s="44">
        <f>AA257/AB257</f>
        <v>1.088235294117647</v>
      </c>
      <c r="AD257" s="123">
        <f>AC257*N257</f>
        <v>3.608359133126935</v>
      </c>
      <c r="AE257" s="41">
        <v>34</v>
      </c>
      <c r="AF257" s="41">
        <v>31</v>
      </c>
      <c r="AG257" s="44">
        <f>AE257/AF257</f>
        <v>1.096774193548387</v>
      </c>
      <c r="AH257" s="123">
        <f>AG257*N257</f>
        <v>3.636672325976231</v>
      </c>
      <c r="AI257" s="41">
        <v>31</v>
      </c>
      <c r="AJ257" s="41">
        <v>34</v>
      </c>
      <c r="AK257" s="124">
        <f>AI257/AJ257</f>
        <v>0.9117647058823529</v>
      </c>
      <c r="AL257" s="125">
        <f>AK257*N257</f>
        <v>3.023219814241486</v>
      </c>
      <c r="AM257" s="50"/>
      <c r="AN257" s="51">
        <f>($AO$4/(Q257*$M257))*$AW$4/(12*5280)*60</f>
        <v>30.55879160919789</v>
      </c>
      <c r="AO257" s="52">
        <f>($AO$4/(U257*$M257))*$AW$4/(12*5280)*60</f>
        <v>49.59437221576076</v>
      </c>
      <c r="AP257" s="52">
        <f>($AO$4/(Y257*$M257))*$AW$4/(12*5280)*60</f>
        <v>73.08644326533162</v>
      </c>
      <c r="AQ257" s="52">
        <f>($AO$4/(AC257*$M257))*$AW$4/(12*5280)*60</f>
        <v>95.94359347572491</v>
      </c>
      <c r="AR257" s="156">
        <f t="shared" si="281"/>
        <v>120.58239519126143</v>
      </c>
      <c r="AS257" s="53">
        <f t="shared" si="282"/>
        <v>145.05020691061208</v>
      </c>
      <c r="AT257" s="54">
        <f>AO257-AN257</f>
        <v>19.035580606562867</v>
      </c>
      <c r="AU257" s="52">
        <f>AP257-AO257</f>
        <v>23.492071049570868</v>
      </c>
      <c r="AV257" s="52">
        <f>AQ257-AP257</f>
        <v>22.857150210393286</v>
      </c>
      <c r="AW257" s="52">
        <f>IF(AR257&lt;&gt;"N/A",AR257-AQ257,"N/A")</f>
        <v>24.638801715536516</v>
      </c>
      <c r="AX257" s="53">
        <f>IF(AS257&lt;&gt;"N/A",AS257-AR257,"N/A")</f>
        <v>24.46781171935065</v>
      </c>
      <c r="AZ257" s="38">
        <v>244</v>
      </c>
    </row>
    <row r="258" spans="2:52" ht="12.75">
      <c r="B258" s="297" t="s">
        <v>370</v>
      </c>
      <c r="C258" s="8"/>
      <c r="D258" s="8">
        <v>6</v>
      </c>
      <c r="E258" s="8" t="s">
        <v>232</v>
      </c>
      <c r="F258" s="40" t="s">
        <v>371</v>
      </c>
      <c r="G258" s="42"/>
      <c r="H258" s="42"/>
      <c r="I258" s="42"/>
      <c r="J258" s="41">
        <v>60</v>
      </c>
      <c r="K258" s="41">
        <v>18</v>
      </c>
      <c r="L258" s="126">
        <v>22</v>
      </c>
      <c r="M258" s="44">
        <f>J258/K258</f>
        <v>3.3333333333333335</v>
      </c>
      <c r="N258" s="122">
        <f t="shared" si="280"/>
        <v>2.727272727272727</v>
      </c>
      <c r="O258" s="41">
        <v>42</v>
      </c>
      <c r="P258" s="41">
        <v>11</v>
      </c>
      <c r="Q258" s="44">
        <f>O258/P258</f>
        <v>3.8181818181818183</v>
      </c>
      <c r="R258" s="123">
        <f>Q258*M258</f>
        <v>12.727272727272728</v>
      </c>
      <c r="S258" s="41">
        <v>40</v>
      </c>
      <c r="T258" s="41">
        <v>19</v>
      </c>
      <c r="U258" s="44">
        <f>S258/T258</f>
        <v>2.1052631578947367</v>
      </c>
      <c r="V258" s="123">
        <f>U258*M258</f>
        <v>7.017543859649122</v>
      </c>
      <c r="W258" s="41">
        <v>40</v>
      </c>
      <c r="X258" s="41">
        <v>28</v>
      </c>
      <c r="Y258" s="44">
        <f>W258/X258</f>
        <v>1.4285714285714286</v>
      </c>
      <c r="Z258" s="123">
        <f>Y258*M258</f>
        <v>4.761904761904762</v>
      </c>
      <c r="AA258" s="41">
        <v>37</v>
      </c>
      <c r="AB258" s="41">
        <v>34</v>
      </c>
      <c r="AC258" s="44">
        <f>AA258/AB258</f>
        <v>1.088235294117647</v>
      </c>
      <c r="AD258" s="123">
        <f>AC258*N258</f>
        <v>2.9679144385026732</v>
      </c>
      <c r="AE258" s="41">
        <v>34</v>
      </c>
      <c r="AF258" s="41">
        <v>31</v>
      </c>
      <c r="AG258" s="44">
        <f>AE258/AF258</f>
        <v>1.096774193548387</v>
      </c>
      <c r="AH258" s="123">
        <f>AG258*N258</f>
        <v>2.9912023460410553</v>
      </c>
      <c r="AI258" s="41">
        <v>31</v>
      </c>
      <c r="AJ258" s="41">
        <v>34</v>
      </c>
      <c r="AK258" s="124">
        <f>AI258/AJ258</f>
        <v>0.9117647058823529</v>
      </c>
      <c r="AL258" s="125">
        <f>AK258*N258</f>
        <v>2.4866310160427805</v>
      </c>
      <c r="AM258" s="50"/>
      <c r="AN258" s="51">
        <f t="shared" si="275"/>
        <v>34.45503753937062</v>
      </c>
      <c r="AO258" s="52">
        <f t="shared" si="276"/>
        <v>62.48890899185854</v>
      </c>
      <c r="AP258" s="52">
        <f t="shared" si="277"/>
        <v>92.08891851431784</v>
      </c>
      <c r="AQ258" s="52">
        <f t="shared" si="278"/>
        <v>120.88892777941338</v>
      </c>
      <c r="AR258" s="156">
        <f t="shared" si="281"/>
        <v>146.60280678516523</v>
      </c>
      <c r="AS258" s="53">
        <f t="shared" si="282"/>
        <v>176.3505147176389</v>
      </c>
      <c r="AT258" s="54">
        <f t="shared" si="283"/>
        <v>28.033871452487915</v>
      </c>
      <c r="AU258" s="52">
        <f t="shared" si="284"/>
        <v>29.600009522459303</v>
      </c>
      <c r="AV258" s="52">
        <f t="shared" si="285"/>
        <v>28.80000926509554</v>
      </c>
      <c r="AW258" s="52">
        <f t="shared" si="286"/>
        <v>25.71387900575185</v>
      </c>
      <c r="AX258" s="53">
        <f t="shared" si="287"/>
        <v>29.747707932473674</v>
      </c>
      <c r="AZ258" s="38">
        <v>245</v>
      </c>
    </row>
    <row r="259" spans="2:52" ht="12.75">
      <c r="B259" s="297" t="s">
        <v>233</v>
      </c>
      <c r="C259" s="8"/>
      <c r="D259" s="8">
        <v>6</v>
      </c>
      <c r="E259" s="8" t="s">
        <v>231</v>
      </c>
      <c r="F259" s="40"/>
      <c r="G259" s="42"/>
      <c r="H259" s="42"/>
      <c r="I259" s="42"/>
      <c r="J259" s="41">
        <v>63</v>
      </c>
      <c r="K259" s="41">
        <v>15</v>
      </c>
      <c r="L259" s="126">
        <v>19</v>
      </c>
      <c r="M259" s="44">
        <f aca="true" t="shared" si="288" ref="M259:M274">J259/K259</f>
        <v>4.2</v>
      </c>
      <c r="N259" s="122">
        <f t="shared" si="280"/>
        <v>3.3157894736842106</v>
      </c>
      <c r="O259" s="41">
        <v>41</v>
      </c>
      <c r="P259" s="41">
        <v>12</v>
      </c>
      <c r="Q259" s="44">
        <f aca="true" t="shared" si="289" ref="Q259:Q274">O259/P259</f>
        <v>3.4166666666666665</v>
      </c>
      <c r="R259" s="123">
        <f aca="true" t="shared" si="290" ref="R259:R274">Q259*M259</f>
        <v>14.35</v>
      </c>
      <c r="S259" s="41">
        <v>40</v>
      </c>
      <c r="T259" s="41">
        <v>19</v>
      </c>
      <c r="U259" s="44">
        <f aca="true" t="shared" si="291" ref="U259:U274">S259/T259</f>
        <v>2.1052631578947367</v>
      </c>
      <c r="V259" s="123">
        <f aca="true" t="shared" si="292" ref="V259:V274">U259*M259</f>
        <v>8.842105263157894</v>
      </c>
      <c r="W259" s="41">
        <v>40</v>
      </c>
      <c r="X259" s="41">
        <v>27</v>
      </c>
      <c r="Y259" s="44">
        <f aca="true" t="shared" si="293" ref="Y259:Y274">W259/X259</f>
        <v>1.4814814814814814</v>
      </c>
      <c r="Z259" s="123">
        <f aca="true" t="shared" si="294" ref="Z259:Z274">Y259*M259</f>
        <v>6.222222222222222</v>
      </c>
      <c r="AA259" s="41">
        <v>38</v>
      </c>
      <c r="AB259" s="41">
        <v>33</v>
      </c>
      <c r="AC259" s="44">
        <f aca="true" t="shared" si="295" ref="AC259:AC274">AA259/AB259</f>
        <v>1.1515151515151516</v>
      </c>
      <c r="AD259" s="123">
        <f aca="true" t="shared" si="296" ref="AD259:AD274">AC259*N259</f>
        <v>3.818181818181819</v>
      </c>
      <c r="AE259" s="41">
        <v>35</v>
      </c>
      <c r="AF259" s="41">
        <v>30</v>
      </c>
      <c r="AG259" s="44">
        <f aca="true" t="shared" si="297" ref="AG259:AG274">AE259/AF259</f>
        <v>1.1666666666666667</v>
      </c>
      <c r="AH259" s="123">
        <f aca="true" t="shared" si="298" ref="AH259:AH274">AG259*N259</f>
        <v>3.868421052631579</v>
      </c>
      <c r="AI259" s="41">
        <v>31</v>
      </c>
      <c r="AJ259" s="41">
        <v>34</v>
      </c>
      <c r="AK259" s="124">
        <f aca="true" t="shared" si="299" ref="AK259:AK274">AI259/AJ259</f>
        <v>0.9117647058823529</v>
      </c>
      <c r="AL259" s="125">
        <f aca="true" t="shared" si="300" ref="AL259:AL274">AK259*N259</f>
        <v>3.023219814241486</v>
      </c>
      <c r="AM259" s="50"/>
      <c r="AN259" s="51">
        <f t="shared" si="275"/>
        <v>30.55879160919789</v>
      </c>
      <c r="AO259" s="52">
        <f t="shared" si="276"/>
        <v>49.59437221576076</v>
      </c>
      <c r="AP259" s="52">
        <f t="shared" si="277"/>
        <v>70.47621314871263</v>
      </c>
      <c r="AQ259" s="52">
        <f t="shared" si="278"/>
        <v>90.67115141939637</v>
      </c>
      <c r="AR259" s="156">
        <f t="shared" si="281"/>
        <v>113.35856506459598</v>
      </c>
      <c r="AS259" s="53">
        <f t="shared" si="282"/>
        <v>145.05020691061208</v>
      </c>
      <c r="AT259" s="54">
        <f t="shared" si="283"/>
        <v>19.035580606562867</v>
      </c>
      <c r="AU259" s="52">
        <f t="shared" si="284"/>
        <v>20.881840932951874</v>
      </c>
      <c r="AV259" s="52">
        <f t="shared" si="285"/>
        <v>20.194938270683735</v>
      </c>
      <c r="AW259" s="52">
        <f t="shared" si="286"/>
        <v>22.687413645199612</v>
      </c>
      <c r="AX259" s="53">
        <f t="shared" si="287"/>
        <v>31.691641846016097</v>
      </c>
      <c r="AZ259" s="38">
        <v>246</v>
      </c>
    </row>
    <row r="260" spans="2:52" ht="12.75">
      <c r="B260" s="297" t="s">
        <v>228</v>
      </c>
      <c r="C260" s="8"/>
      <c r="D260" s="8">
        <v>6</v>
      </c>
      <c r="E260" s="8" t="s">
        <v>232</v>
      </c>
      <c r="F260" s="40"/>
      <c r="G260" s="42"/>
      <c r="H260" s="42"/>
      <c r="I260" s="42"/>
      <c r="J260" s="41">
        <v>60</v>
      </c>
      <c r="K260" s="41">
        <v>18</v>
      </c>
      <c r="L260" s="126">
        <v>22</v>
      </c>
      <c r="M260" s="44">
        <f t="shared" si="288"/>
        <v>3.3333333333333335</v>
      </c>
      <c r="N260" s="122">
        <f t="shared" si="280"/>
        <v>2.727272727272727</v>
      </c>
      <c r="O260" s="41">
        <v>42</v>
      </c>
      <c r="P260" s="41">
        <v>11</v>
      </c>
      <c r="Q260" s="44">
        <f t="shared" si="289"/>
        <v>3.8181818181818183</v>
      </c>
      <c r="R260" s="123">
        <f t="shared" si="290"/>
        <v>12.727272727272728</v>
      </c>
      <c r="S260" s="41">
        <v>40</v>
      </c>
      <c r="T260" s="41">
        <v>19</v>
      </c>
      <c r="U260" s="44">
        <f t="shared" si="291"/>
        <v>2.1052631578947367</v>
      </c>
      <c r="V260" s="123">
        <f t="shared" si="292"/>
        <v>7.017543859649122</v>
      </c>
      <c r="W260" s="41">
        <v>39</v>
      </c>
      <c r="X260" s="41">
        <v>29</v>
      </c>
      <c r="Y260" s="44">
        <f t="shared" si="293"/>
        <v>1.3448275862068966</v>
      </c>
      <c r="Z260" s="123">
        <f t="shared" si="294"/>
        <v>4.482758620689656</v>
      </c>
      <c r="AA260" s="41">
        <v>35</v>
      </c>
      <c r="AB260" s="41">
        <v>36</v>
      </c>
      <c r="AC260" s="44">
        <f t="shared" si="295"/>
        <v>0.9722222222222222</v>
      </c>
      <c r="AD260" s="123">
        <f t="shared" si="296"/>
        <v>2.6515151515151514</v>
      </c>
      <c r="AE260" s="41">
        <v>32</v>
      </c>
      <c r="AF260" s="41">
        <v>33</v>
      </c>
      <c r="AG260" s="44">
        <f t="shared" si="297"/>
        <v>0.9696969696969697</v>
      </c>
      <c r="AH260" s="123">
        <f t="shared" si="298"/>
        <v>2.644628099173554</v>
      </c>
      <c r="AI260" s="41">
        <v>29</v>
      </c>
      <c r="AJ260" s="41">
        <v>36</v>
      </c>
      <c r="AK260" s="124">
        <f t="shared" si="299"/>
        <v>0.8055555555555556</v>
      </c>
      <c r="AL260" s="125">
        <f t="shared" si="300"/>
        <v>2.196969696969697</v>
      </c>
      <c r="AM260" s="50"/>
      <c r="AN260" s="51">
        <f t="shared" si="275"/>
        <v>34.45503753937062</v>
      </c>
      <c r="AO260" s="52">
        <f t="shared" si="276"/>
        <v>62.48890899185854</v>
      </c>
      <c r="AP260" s="52">
        <f t="shared" si="277"/>
        <v>97.82339329359769</v>
      </c>
      <c r="AQ260" s="52">
        <f t="shared" si="278"/>
        <v>135.31432924552823</v>
      </c>
      <c r="AR260" s="156">
        <f t="shared" si="281"/>
        <v>165.81486815822112</v>
      </c>
      <c r="AS260" s="53">
        <f t="shared" si="282"/>
        <v>199.6015967798022</v>
      </c>
      <c r="AT260" s="54">
        <f t="shared" si="283"/>
        <v>28.033871452487915</v>
      </c>
      <c r="AU260" s="52">
        <f t="shared" si="284"/>
        <v>35.33448430173915</v>
      </c>
      <c r="AV260" s="52">
        <f t="shared" si="285"/>
        <v>37.49093595193054</v>
      </c>
      <c r="AW260" s="52">
        <f t="shared" si="286"/>
        <v>30.50053891269289</v>
      </c>
      <c r="AX260" s="53">
        <f t="shared" si="287"/>
        <v>33.78672862158109</v>
      </c>
      <c r="AZ260" s="38">
        <v>247</v>
      </c>
    </row>
    <row r="261" spans="2:52" ht="12.75">
      <c r="B261" s="297" t="s">
        <v>238</v>
      </c>
      <c r="C261" s="8"/>
      <c r="D261" s="8">
        <v>6</v>
      </c>
      <c r="E261" s="8" t="s">
        <v>231</v>
      </c>
      <c r="F261" s="40"/>
      <c r="G261" s="42"/>
      <c r="H261" s="42"/>
      <c r="I261" s="42"/>
      <c r="J261" s="41">
        <v>72</v>
      </c>
      <c r="K261" s="41">
        <v>17</v>
      </c>
      <c r="L261" s="126">
        <v>22</v>
      </c>
      <c r="M261" s="44">
        <f t="shared" si="288"/>
        <v>4.235294117647059</v>
      </c>
      <c r="N261" s="122">
        <f t="shared" si="280"/>
        <v>3.272727272727273</v>
      </c>
      <c r="O261" s="41">
        <v>47</v>
      </c>
      <c r="P261" s="41">
        <v>14</v>
      </c>
      <c r="Q261" s="44">
        <f t="shared" si="289"/>
        <v>3.357142857142857</v>
      </c>
      <c r="R261" s="123">
        <f t="shared" si="290"/>
        <v>14.218487394957984</v>
      </c>
      <c r="S261" s="41">
        <v>48</v>
      </c>
      <c r="T261" s="41">
        <v>23</v>
      </c>
      <c r="U261" s="44">
        <f t="shared" si="291"/>
        <v>2.0869565217391304</v>
      </c>
      <c r="V261" s="123">
        <f t="shared" si="292"/>
        <v>8.838874680306905</v>
      </c>
      <c r="W261" s="41">
        <v>47</v>
      </c>
      <c r="X261" s="41">
        <v>32</v>
      </c>
      <c r="Y261" s="44">
        <f t="shared" si="293"/>
        <v>1.46875</v>
      </c>
      <c r="Z261" s="123">
        <f t="shared" si="294"/>
        <v>6.220588235294118</v>
      </c>
      <c r="AA261" s="41">
        <v>46</v>
      </c>
      <c r="AB261" s="41">
        <v>40</v>
      </c>
      <c r="AC261" s="44">
        <f t="shared" si="295"/>
        <v>1.15</v>
      </c>
      <c r="AD261" s="123">
        <f t="shared" si="296"/>
        <v>3.7636363636363637</v>
      </c>
      <c r="AE261" s="41">
        <v>43</v>
      </c>
      <c r="AF261" s="41">
        <v>36</v>
      </c>
      <c r="AG261" s="44">
        <f t="shared" si="297"/>
        <v>1.1944444444444444</v>
      </c>
      <c r="AH261" s="123">
        <f t="shared" si="298"/>
        <v>3.909090909090909</v>
      </c>
      <c r="AI261" s="41">
        <v>39</v>
      </c>
      <c r="AJ261" s="41">
        <v>40</v>
      </c>
      <c r="AK261" s="124">
        <f t="shared" si="299"/>
        <v>0.975</v>
      </c>
      <c r="AL261" s="125">
        <f t="shared" si="300"/>
        <v>3.190909090909091</v>
      </c>
      <c r="AM261" s="117"/>
      <c r="AN261" s="51">
        <f t="shared" si="275"/>
        <v>30.841442370831427</v>
      </c>
      <c r="AO261" s="52">
        <f t="shared" si="276"/>
        <v>49.612498813792826</v>
      </c>
      <c r="AP261" s="52">
        <f t="shared" si="277"/>
        <v>70.49472541904328</v>
      </c>
      <c r="AQ261" s="52">
        <f t="shared" si="278"/>
        <v>90.03402431236505</v>
      </c>
      <c r="AR261" s="156">
        <f t="shared" si="281"/>
        <v>112.17919198864854</v>
      </c>
      <c r="AS261" s="53">
        <f t="shared" si="282"/>
        <v>137.42750015703385</v>
      </c>
      <c r="AT261" s="54">
        <f t="shared" si="283"/>
        <v>18.7710564429614</v>
      </c>
      <c r="AU261" s="52">
        <f t="shared" si="284"/>
        <v>20.88222660525045</v>
      </c>
      <c r="AV261" s="52">
        <f t="shared" si="285"/>
        <v>19.53929889332177</v>
      </c>
      <c r="AW261" s="52">
        <f t="shared" si="286"/>
        <v>22.145167676283492</v>
      </c>
      <c r="AX261" s="53">
        <f t="shared" si="287"/>
        <v>25.248308168385307</v>
      </c>
      <c r="AZ261" s="38">
        <v>248</v>
      </c>
    </row>
    <row r="262" spans="2:52" ht="12.75">
      <c r="B262" s="297" t="s">
        <v>160</v>
      </c>
      <c r="C262" s="8" t="s">
        <v>163</v>
      </c>
      <c r="D262" s="8">
        <v>6</v>
      </c>
      <c r="E262" s="8" t="s">
        <v>232</v>
      </c>
      <c r="F262" s="40" t="s">
        <v>642</v>
      </c>
      <c r="G262" s="42"/>
      <c r="H262" s="42"/>
      <c r="I262" s="42"/>
      <c r="J262" s="41">
        <v>68</v>
      </c>
      <c r="K262" s="41">
        <v>21</v>
      </c>
      <c r="L262" s="126">
        <v>26</v>
      </c>
      <c r="M262" s="44">
        <f t="shared" si="288"/>
        <v>3.238095238095238</v>
      </c>
      <c r="N262" s="122">
        <f t="shared" si="280"/>
        <v>2.6153846153846154</v>
      </c>
      <c r="O262" s="41">
        <v>49</v>
      </c>
      <c r="P262" s="41">
        <v>13</v>
      </c>
      <c r="Q262" s="44">
        <f t="shared" si="289"/>
        <v>3.769230769230769</v>
      </c>
      <c r="R262" s="123">
        <f t="shared" si="290"/>
        <v>12.205128205128204</v>
      </c>
      <c r="S262" s="41">
        <v>48</v>
      </c>
      <c r="T262" s="41">
        <v>23</v>
      </c>
      <c r="U262" s="44">
        <f t="shared" si="291"/>
        <v>2.0869565217391304</v>
      </c>
      <c r="V262" s="123">
        <f t="shared" si="292"/>
        <v>6.75776397515528</v>
      </c>
      <c r="W262" s="41">
        <v>45</v>
      </c>
      <c r="X262" s="41">
        <v>34</v>
      </c>
      <c r="Y262" s="44">
        <f t="shared" si="293"/>
        <v>1.3235294117647058</v>
      </c>
      <c r="Z262" s="123">
        <f t="shared" si="294"/>
        <v>4.285714285714286</v>
      </c>
      <c r="AA262" s="41">
        <v>42</v>
      </c>
      <c r="AB262" s="41">
        <v>43</v>
      </c>
      <c r="AC262" s="44">
        <f t="shared" si="295"/>
        <v>0.9767441860465116</v>
      </c>
      <c r="AD262" s="123">
        <f t="shared" si="296"/>
        <v>2.554561717352415</v>
      </c>
      <c r="AE262" s="41">
        <v>39</v>
      </c>
      <c r="AF262" s="41">
        <v>40</v>
      </c>
      <c r="AG262" s="44">
        <f t="shared" si="297"/>
        <v>0.975</v>
      </c>
      <c r="AH262" s="123">
        <f t="shared" si="298"/>
        <v>2.55</v>
      </c>
      <c r="AI262" s="41">
        <v>35</v>
      </c>
      <c r="AJ262" s="41">
        <v>43</v>
      </c>
      <c r="AK262" s="124">
        <f t="shared" si="299"/>
        <v>0.813953488372093</v>
      </c>
      <c r="AL262" s="125">
        <f t="shared" si="300"/>
        <v>2.1288014311270125</v>
      </c>
      <c r="AM262" s="50"/>
      <c r="AN262" s="51">
        <f t="shared" si="275"/>
        <v>35.92904984052018</v>
      </c>
      <c r="AO262" s="52">
        <f t="shared" si="276"/>
        <v>64.89108841388818</v>
      </c>
      <c r="AP262" s="52">
        <f t="shared" si="277"/>
        <v>102.32102057146427</v>
      </c>
      <c r="AQ262" s="52">
        <f t="shared" si="278"/>
        <v>138.64928207687913</v>
      </c>
      <c r="AR262" s="156">
        <f t="shared" si="281"/>
        <v>171.9681018007803</v>
      </c>
      <c r="AS262" s="53">
        <f t="shared" si="282"/>
        <v>205.99321908564895</v>
      </c>
      <c r="AT262" s="54">
        <f t="shared" si="283"/>
        <v>28.962038573368005</v>
      </c>
      <c r="AU262" s="52">
        <f t="shared" si="284"/>
        <v>37.42993215757609</v>
      </c>
      <c r="AV262" s="52">
        <f t="shared" si="285"/>
        <v>36.32826150541486</v>
      </c>
      <c r="AW262" s="52">
        <f t="shared" si="286"/>
        <v>33.31881972390116</v>
      </c>
      <c r="AX262" s="53">
        <f t="shared" si="287"/>
        <v>34.02511728486866</v>
      </c>
      <c r="AZ262" s="38">
        <v>249</v>
      </c>
    </row>
    <row r="263" spans="2:52" ht="12.75">
      <c r="B263" s="296" t="s">
        <v>227</v>
      </c>
      <c r="C263" s="37"/>
      <c r="D263" s="37">
        <v>6</v>
      </c>
      <c r="E263" s="8" t="s">
        <v>232</v>
      </c>
      <c r="F263" s="206" t="s">
        <v>372</v>
      </c>
      <c r="G263" s="120"/>
      <c r="H263" s="120"/>
      <c r="I263" s="120"/>
      <c r="J263" s="41">
        <v>62</v>
      </c>
      <c r="K263" s="41">
        <v>16</v>
      </c>
      <c r="L263" s="126">
        <v>20</v>
      </c>
      <c r="M263" s="44">
        <f t="shared" si="288"/>
        <v>3.875</v>
      </c>
      <c r="N263" s="122">
        <f t="shared" si="280"/>
        <v>3.1</v>
      </c>
      <c r="O263" s="41">
        <v>41</v>
      </c>
      <c r="P263" s="41">
        <v>12</v>
      </c>
      <c r="Q263" s="44">
        <f t="shared" si="289"/>
        <v>3.4166666666666665</v>
      </c>
      <c r="R263" s="123">
        <f t="shared" si="290"/>
        <v>13.239583333333332</v>
      </c>
      <c r="S263" s="41">
        <v>40</v>
      </c>
      <c r="T263" s="41">
        <v>19</v>
      </c>
      <c r="U263" s="44">
        <f t="shared" si="291"/>
        <v>2.1052631578947367</v>
      </c>
      <c r="V263" s="123">
        <f t="shared" si="292"/>
        <v>8.157894736842104</v>
      </c>
      <c r="W263" s="41">
        <v>40</v>
      </c>
      <c r="X263" s="41">
        <v>27</v>
      </c>
      <c r="Y263" s="44">
        <f t="shared" si="293"/>
        <v>1.4814814814814814</v>
      </c>
      <c r="Z263" s="123">
        <f t="shared" si="294"/>
        <v>5.7407407407407405</v>
      </c>
      <c r="AA263" s="41">
        <v>38</v>
      </c>
      <c r="AB263" s="41">
        <v>33</v>
      </c>
      <c r="AC263" s="44">
        <f t="shared" si="295"/>
        <v>1.1515151515151516</v>
      </c>
      <c r="AD263" s="123">
        <f t="shared" si="296"/>
        <v>3.5696969696969703</v>
      </c>
      <c r="AE263" s="41">
        <v>35</v>
      </c>
      <c r="AF263" s="41">
        <v>30</v>
      </c>
      <c r="AG263" s="44">
        <f t="shared" si="297"/>
        <v>1.1666666666666667</v>
      </c>
      <c r="AH263" s="123">
        <f t="shared" si="298"/>
        <v>3.616666666666667</v>
      </c>
      <c r="AI263" s="41">
        <v>32</v>
      </c>
      <c r="AJ263" s="41">
        <v>33</v>
      </c>
      <c r="AK263" s="124">
        <f t="shared" si="299"/>
        <v>0.9696969696969697</v>
      </c>
      <c r="AL263" s="125">
        <f t="shared" si="300"/>
        <v>3.0060606060606063</v>
      </c>
      <c r="AM263" s="50"/>
      <c r="AN263" s="51">
        <f t="shared" si="275"/>
        <v>33.12178703448546</v>
      </c>
      <c r="AO263" s="52">
        <f t="shared" si="276"/>
        <v>53.75390020805037</v>
      </c>
      <c r="AP263" s="52">
        <f t="shared" si="277"/>
        <v>76.38712134828208</v>
      </c>
      <c r="AQ263" s="52">
        <f t="shared" si="278"/>
        <v>98.2758286352167</v>
      </c>
      <c r="AR263" s="156">
        <f t="shared" si="281"/>
        <v>121.24939896552709</v>
      </c>
      <c r="AS263" s="53">
        <f t="shared" si="282"/>
        <v>145.8781831303998</v>
      </c>
      <c r="AT263" s="54">
        <f t="shared" si="283"/>
        <v>20.63211317356491</v>
      </c>
      <c r="AU263" s="52">
        <f t="shared" si="284"/>
        <v>22.63322114023171</v>
      </c>
      <c r="AV263" s="52">
        <f t="shared" si="285"/>
        <v>21.88870728693462</v>
      </c>
      <c r="AW263" s="52">
        <f t="shared" si="286"/>
        <v>22.973570330310395</v>
      </c>
      <c r="AX263" s="53">
        <f t="shared" si="287"/>
        <v>24.628784164872712</v>
      </c>
      <c r="AZ263" s="38">
        <v>250</v>
      </c>
    </row>
    <row r="264" spans="2:52" ht="12.75">
      <c r="B264" s="296" t="s">
        <v>237</v>
      </c>
      <c r="C264" s="37"/>
      <c r="D264" s="37">
        <v>6</v>
      </c>
      <c r="E264" s="8" t="s">
        <v>231</v>
      </c>
      <c r="F264" s="206"/>
      <c r="G264" s="120"/>
      <c r="H264" s="120"/>
      <c r="I264" s="120"/>
      <c r="J264" s="41">
        <v>72</v>
      </c>
      <c r="K264" s="41">
        <v>17</v>
      </c>
      <c r="L264" s="126">
        <v>22</v>
      </c>
      <c r="M264" s="44">
        <f t="shared" si="288"/>
        <v>4.235294117647059</v>
      </c>
      <c r="N264" s="122">
        <f t="shared" si="280"/>
        <v>3.272727272727273</v>
      </c>
      <c r="O264" s="41">
        <v>49</v>
      </c>
      <c r="P264" s="41">
        <v>13</v>
      </c>
      <c r="Q264" s="44">
        <f t="shared" si="289"/>
        <v>3.769230769230769</v>
      </c>
      <c r="R264" s="123">
        <f t="shared" si="290"/>
        <v>15.963800904977376</v>
      </c>
      <c r="S264" s="41">
        <v>48</v>
      </c>
      <c r="T264" s="41">
        <v>23</v>
      </c>
      <c r="U264" s="44">
        <f t="shared" si="291"/>
        <v>2.0869565217391304</v>
      </c>
      <c r="V264" s="123">
        <f t="shared" si="292"/>
        <v>8.838874680306905</v>
      </c>
      <c r="W264" s="41">
        <v>45</v>
      </c>
      <c r="X264" s="41">
        <v>34</v>
      </c>
      <c r="Y264" s="44">
        <f t="shared" si="293"/>
        <v>1.3235294117647058</v>
      </c>
      <c r="Z264" s="123">
        <f t="shared" si="294"/>
        <v>5.6055363321799305</v>
      </c>
      <c r="AA264" s="41">
        <v>41</v>
      </c>
      <c r="AB264" s="41">
        <v>45</v>
      </c>
      <c r="AC264" s="44">
        <f t="shared" si="295"/>
        <v>0.9111111111111111</v>
      </c>
      <c r="AD264" s="123">
        <f t="shared" si="296"/>
        <v>2.981818181818182</v>
      </c>
      <c r="AE264" s="41">
        <v>37</v>
      </c>
      <c r="AF264" s="41">
        <v>41</v>
      </c>
      <c r="AG264" s="44">
        <f t="shared" si="297"/>
        <v>0.9024390243902439</v>
      </c>
      <c r="AH264" s="123">
        <f t="shared" si="298"/>
        <v>2.953436807095344</v>
      </c>
      <c r="AI264" s="41">
        <v>34</v>
      </c>
      <c r="AJ264" s="41">
        <v>45</v>
      </c>
      <c r="AK264" s="124">
        <f t="shared" si="299"/>
        <v>0.7555555555555555</v>
      </c>
      <c r="AL264" s="125">
        <f t="shared" si="300"/>
        <v>2.4727272727272727</v>
      </c>
      <c r="AM264" s="50"/>
      <c r="AN264" s="51">
        <f t="shared" si="275"/>
        <v>27.469564560609335</v>
      </c>
      <c r="AO264" s="52">
        <f t="shared" si="276"/>
        <v>49.612498813792826</v>
      </c>
      <c r="AP264" s="52">
        <f t="shared" si="277"/>
        <v>78.22956334696606</v>
      </c>
      <c r="AQ264" s="52">
        <f t="shared" si="278"/>
        <v>113.64050629670466</v>
      </c>
      <c r="AR264" s="156">
        <f t="shared" si="281"/>
        <v>148.47741402101155</v>
      </c>
      <c r="AS264" s="53">
        <f t="shared" si="282"/>
        <v>177.34210498205468</v>
      </c>
      <c r="AT264" s="54">
        <f t="shared" si="283"/>
        <v>22.14293425318349</v>
      </c>
      <c r="AU264" s="52">
        <f t="shared" si="284"/>
        <v>28.617064533173235</v>
      </c>
      <c r="AV264" s="52">
        <f t="shared" si="285"/>
        <v>35.4109429497386</v>
      </c>
      <c r="AW264" s="52">
        <f t="shared" si="286"/>
        <v>34.8369077243069</v>
      </c>
      <c r="AX264" s="53">
        <f t="shared" si="287"/>
        <v>28.864690961043124</v>
      </c>
      <c r="AZ264" s="38">
        <v>251</v>
      </c>
    </row>
    <row r="265" spans="2:52" ht="12.75">
      <c r="B265" s="35" t="s">
        <v>317</v>
      </c>
      <c r="C265" s="8" t="s">
        <v>281</v>
      </c>
      <c r="D265" s="8">
        <v>5</v>
      </c>
      <c r="E265" s="8" t="s">
        <v>232</v>
      </c>
      <c r="F265" s="40" t="s">
        <v>297</v>
      </c>
      <c r="G265" s="39"/>
      <c r="H265" s="39"/>
      <c r="I265" s="39"/>
      <c r="J265" s="43">
        <v>68</v>
      </c>
      <c r="K265" s="43">
        <v>21</v>
      </c>
      <c r="L265" s="8">
        <v>26</v>
      </c>
      <c r="M265" s="44">
        <f t="shared" si="288"/>
        <v>3.238095238095238</v>
      </c>
      <c r="N265" s="122">
        <f t="shared" si="280"/>
        <v>2.6153846153846154</v>
      </c>
      <c r="O265" s="46"/>
      <c r="P265" s="46"/>
      <c r="Q265" s="44"/>
      <c r="R265" s="47"/>
      <c r="S265" s="46"/>
      <c r="T265" s="46"/>
      <c r="U265" s="44"/>
      <c r="V265" s="47"/>
      <c r="W265" s="46"/>
      <c r="X265" s="46"/>
      <c r="Y265" s="44"/>
      <c r="Z265" s="47"/>
      <c r="AA265" s="128"/>
      <c r="AB265" s="128"/>
      <c r="AC265" s="44"/>
      <c r="AD265" s="47"/>
      <c r="AE265" s="46"/>
      <c r="AF265" s="46"/>
      <c r="AG265" s="44"/>
      <c r="AH265" s="47"/>
      <c r="AI265" s="129"/>
      <c r="AJ265" s="129"/>
      <c r="AK265" s="225"/>
      <c r="AL265" s="70"/>
      <c r="AM265" s="50"/>
      <c r="AN265" s="51"/>
      <c r="AO265" s="52"/>
      <c r="AP265" s="52"/>
      <c r="AQ265" s="52"/>
      <c r="AR265" s="156" t="str">
        <f t="shared" si="281"/>
        <v>N/A</v>
      </c>
      <c r="AS265" s="53" t="str">
        <f t="shared" si="282"/>
        <v>N/A</v>
      </c>
      <c r="AT265" s="54">
        <f t="shared" si="283"/>
        <v>0</v>
      </c>
      <c r="AU265" s="52">
        <f t="shared" si="284"/>
        <v>0</v>
      </c>
      <c r="AV265" s="52">
        <f t="shared" si="285"/>
        <v>0</v>
      </c>
      <c r="AW265" s="52" t="str">
        <f t="shared" si="286"/>
        <v>N/A</v>
      </c>
      <c r="AX265" s="53" t="str">
        <f t="shared" si="287"/>
        <v>N/A</v>
      </c>
      <c r="AZ265" s="38">
        <v>252</v>
      </c>
    </row>
    <row r="266" spans="2:52" ht="12.75">
      <c r="B266" s="297" t="s">
        <v>323</v>
      </c>
      <c r="C266" s="8"/>
      <c r="D266" s="8">
        <v>6</v>
      </c>
      <c r="E266" s="8" t="s">
        <v>231</v>
      </c>
      <c r="F266" s="40" t="s">
        <v>297</v>
      </c>
      <c r="G266" s="39"/>
      <c r="H266" s="39"/>
      <c r="I266" s="39"/>
      <c r="J266" s="43">
        <v>63</v>
      </c>
      <c r="K266" s="43">
        <v>15</v>
      </c>
      <c r="L266" s="8">
        <v>19</v>
      </c>
      <c r="M266" s="44">
        <f t="shared" si="288"/>
        <v>4.2</v>
      </c>
      <c r="N266" s="122">
        <f t="shared" si="280"/>
        <v>3.3157894736842106</v>
      </c>
      <c r="O266" s="46">
        <v>42</v>
      </c>
      <c r="P266" s="46">
        <v>11</v>
      </c>
      <c r="Q266" s="44">
        <f>O266/P266</f>
        <v>3.8181818181818183</v>
      </c>
      <c r="R266" s="123">
        <f>Q266*M266</f>
        <v>16.03636363636364</v>
      </c>
      <c r="S266" s="46">
        <v>40</v>
      </c>
      <c r="T266" s="46">
        <v>19</v>
      </c>
      <c r="U266" s="44">
        <f>S266/T266</f>
        <v>2.1052631578947367</v>
      </c>
      <c r="V266" s="123">
        <f>U266*M266</f>
        <v>8.842105263157894</v>
      </c>
      <c r="W266" s="46">
        <v>38</v>
      </c>
      <c r="X266" s="46">
        <v>29</v>
      </c>
      <c r="Y266" s="44">
        <f>W266/X266</f>
        <v>1.3103448275862069</v>
      </c>
      <c r="Z266" s="123">
        <f>Y266*M266</f>
        <v>5.503448275862069</v>
      </c>
      <c r="AA266" s="128">
        <v>34</v>
      </c>
      <c r="AB266" s="128">
        <v>37</v>
      </c>
      <c r="AC266" s="44">
        <f>AA266/AB266</f>
        <v>0.918918918918919</v>
      </c>
      <c r="AD266" s="123">
        <f>AC266*N266</f>
        <v>3.0469416785206263</v>
      </c>
      <c r="AE266" s="46">
        <v>31</v>
      </c>
      <c r="AF266" s="46">
        <v>34</v>
      </c>
      <c r="AG266" s="44">
        <f>AE266/AF266</f>
        <v>0.9117647058823529</v>
      </c>
      <c r="AH266" s="123">
        <f>AG266*N266</f>
        <v>3.023219814241486</v>
      </c>
      <c r="AI266" s="129">
        <v>28</v>
      </c>
      <c r="AJ266" s="129">
        <v>37</v>
      </c>
      <c r="AK266" s="124">
        <f>AI266/AJ266</f>
        <v>0.7567567567567568</v>
      </c>
      <c r="AL266" s="125">
        <f>AK266*N266</f>
        <v>2.5092460881934566</v>
      </c>
      <c r="AM266" s="50"/>
      <c r="AN266" s="51">
        <f aca="true" t="shared" si="301" ref="AN266:AN278">($AO$4/(Q266*$M266))*$AW$4/(12*5280)*60</f>
        <v>27.345267888389376</v>
      </c>
      <c r="AO266" s="52">
        <f aca="true" t="shared" si="302" ref="AO266:AO278">($AO$4/(U266*$M266))*$AW$4/(12*5280)*60</f>
        <v>49.59437221576076</v>
      </c>
      <c r="AP266" s="52">
        <f aca="true" t="shared" si="303" ref="AP266:AP278">($AO$4/(Y266*$M266))*$AW$4/(12*5280)*60</f>
        <v>79.68070882310589</v>
      </c>
      <c r="AQ266" s="52">
        <f aca="true" t="shared" si="304" ref="AQ266:AQ278">($AO$4/(AC266*$M266))*$AW$4/(12*5280)*60</f>
        <v>113.62178154694409</v>
      </c>
      <c r="AR266" s="156">
        <f t="shared" si="281"/>
        <v>145.05020691061208</v>
      </c>
      <c r="AS266" s="53">
        <f t="shared" si="282"/>
        <v>174.76112114125215</v>
      </c>
      <c r="AT266" s="54">
        <f t="shared" si="283"/>
        <v>22.24910432737138</v>
      </c>
      <c r="AU266" s="52">
        <f t="shared" si="284"/>
        <v>30.08633660734513</v>
      </c>
      <c r="AV266" s="52">
        <f t="shared" si="285"/>
        <v>33.941072723838204</v>
      </c>
      <c r="AW266" s="52">
        <f t="shared" si="286"/>
        <v>31.428425363667984</v>
      </c>
      <c r="AX266" s="53">
        <f t="shared" si="287"/>
        <v>29.71091423064007</v>
      </c>
      <c r="AZ266" s="38">
        <v>253</v>
      </c>
    </row>
    <row r="267" spans="2:52" ht="12.75">
      <c r="B267" s="297" t="s">
        <v>234</v>
      </c>
      <c r="C267" s="8"/>
      <c r="D267" s="8">
        <v>6</v>
      </c>
      <c r="E267" s="8" t="s">
        <v>231</v>
      </c>
      <c r="F267" s="40" t="s">
        <v>466</v>
      </c>
      <c r="G267" s="42"/>
      <c r="H267" s="42"/>
      <c r="I267" s="42"/>
      <c r="J267" s="41">
        <v>63</v>
      </c>
      <c r="K267" s="41">
        <v>16</v>
      </c>
      <c r="L267" s="126">
        <v>20</v>
      </c>
      <c r="M267" s="44">
        <f t="shared" si="288"/>
        <v>3.9375</v>
      </c>
      <c r="N267" s="122">
        <f t="shared" si="280"/>
        <v>3.15</v>
      </c>
      <c r="O267" s="41">
        <v>42</v>
      </c>
      <c r="P267" s="41">
        <v>11</v>
      </c>
      <c r="Q267" s="44">
        <f t="shared" si="289"/>
        <v>3.8181818181818183</v>
      </c>
      <c r="R267" s="123">
        <f t="shared" si="290"/>
        <v>15.03409090909091</v>
      </c>
      <c r="S267" s="41">
        <v>40</v>
      </c>
      <c r="T267" s="41">
        <v>19</v>
      </c>
      <c r="U267" s="44">
        <f t="shared" si="291"/>
        <v>2.1052631578947367</v>
      </c>
      <c r="V267" s="123">
        <f t="shared" si="292"/>
        <v>8.289473684210526</v>
      </c>
      <c r="W267" s="41">
        <v>38</v>
      </c>
      <c r="X267" s="41">
        <v>29</v>
      </c>
      <c r="Y267" s="44">
        <f t="shared" si="293"/>
        <v>1.3103448275862069</v>
      </c>
      <c r="Z267" s="123">
        <f t="shared" si="294"/>
        <v>5.1594827586206895</v>
      </c>
      <c r="AA267" s="41">
        <v>34</v>
      </c>
      <c r="AB267" s="41">
        <v>37</v>
      </c>
      <c r="AC267" s="44">
        <f t="shared" si="295"/>
        <v>0.918918918918919</v>
      </c>
      <c r="AD267" s="123">
        <f t="shared" si="296"/>
        <v>2.8945945945945946</v>
      </c>
      <c r="AE267" s="41">
        <v>31</v>
      </c>
      <c r="AF267" s="41">
        <v>34</v>
      </c>
      <c r="AG267" s="44">
        <f t="shared" si="297"/>
        <v>0.9117647058823529</v>
      </c>
      <c r="AH267" s="123">
        <f t="shared" si="298"/>
        <v>2.8720588235294118</v>
      </c>
      <c r="AI267" s="41">
        <v>28</v>
      </c>
      <c r="AJ267" s="41">
        <v>37</v>
      </c>
      <c r="AK267" s="124">
        <f>AI267/AJ267</f>
        <v>0.7567567567567568</v>
      </c>
      <c r="AL267" s="125">
        <f>AK267*N267</f>
        <v>2.383783783783784</v>
      </c>
      <c r="AM267" s="50"/>
      <c r="AN267" s="51">
        <f t="shared" si="301"/>
        <v>29.168285747615343</v>
      </c>
      <c r="AO267" s="52">
        <f t="shared" si="302"/>
        <v>52.90066369681146</v>
      </c>
      <c r="AP267" s="52">
        <f t="shared" si="303"/>
        <v>84.99275607797964</v>
      </c>
      <c r="AQ267" s="52">
        <f t="shared" si="304"/>
        <v>121.19656698340705</v>
      </c>
      <c r="AR267" s="156">
        <f t="shared" si="281"/>
        <v>152.68442832696007</v>
      </c>
      <c r="AS267" s="53">
        <f t="shared" si="282"/>
        <v>183.9590748855286</v>
      </c>
      <c r="AT267" s="54">
        <f t="shared" si="283"/>
        <v>23.73237794919612</v>
      </c>
      <c r="AU267" s="52">
        <f t="shared" si="284"/>
        <v>32.09209238116817</v>
      </c>
      <c r="AV267" s="52">
        <f t="shared" si="285"/>
        <v>36.20381090542742</v>
      </c>
      <c r="AW267" s="52">
        <f t="shared" si="286"/>
        <v>31.48786134355302</v>
      </c>
      <c r="AX267" s="53">
        <f t="shared" si="287"/>
        <v>31.27464655856852</v>
      </c>
      <c r="AZ267" s="38">
        <v>254</v>
      </c>
    </row>
    <row r="268" spans="2:52" ht="12.75">
      <c r="B268" s="297" t="s">
        <v>236</v>
      </c>
      <c r="C268" s="8"/>
      <c r="D268" s="8">
        <v>6</v>
      </c>
      <c r="E268" s="8" t="s">
        <v>231</v>
      </c>
      <c r="F268" s="40" t="s">
        <v>466</v>
      </c>
      <c r="G268" s="42"/>
      <c r="H268" s="42"/>
      <c r="I268" s="42"/>
      <c r="J268" s="41">
        <v>62</v>
      </c>
      <c r="K268" s="41">
        <v>16</v>
      </c>
      <c r="L268" s="126">
        <v>20</v>
      </c>
      <c r="M268" s="44">
        <f t="shared" si="288"/>
        <v>3.875</v>
      </c>
      <c r="N268" s="122">
        <f t="shared" si="280"/>
        <v>3.1</v>
      </c>
      <c r="O268" s="41">
        <v>49</v>
      </c>
      <c r="P268" s="41">
        <v>13</v>
      </c>
      <c r="Q268" s="44">
        <f t="shared" si="289"/>
        <v>3.769230769230769</v>
      </c>
      <c r="R268" s="123">
        <f t="shared" si="290"/>
        <v>14.60576923076923</v>
      </c>
      <c r="S268" s="41">
        <v>48</v>
      </c>
      <c r="T268" s="41">
        <v>23</v>
      </c>
      <c r="U268" s="44">
        <f t="shared" si="291"/>
        <v>2.0869565217391304</v>
      </c>
      <c r="V268" s="123">
        <f t="shared" si="292"/>
        <v>8.08695652173913</v>
      </c>
      <c r="W268" s="41">
        <v>45</v>
      </c>
      <c r="X268" s="41">
        <v>34</v>
      </c>
      <c r="Y268" s="44">
        <f t="shared" si="293"/>
        <v>1.3235294117647058</v>
      </c>
      <c r="Z268" s="123">
        <f t="shared" si="294"/>
        <v>5.1286764705882355</v>
      </c>
      <c r="AA268" s="41">
        <v>41</v>
      </c>
      <c r="AB268" s="41">
        <v>45</v>
      </c>
      <c r="AC268" s="44">
        <f t="shared" si="295"/>
        <v>0.9111111111111111</v>
      </c>
      <c r="AD268" s="123">
        <f t="shared" si="296"/>
        <v>2.8244444444444445</v>
      </c>
      <c r="AE268" s="41">
        <v>37</v>
      </c>
      <c r="AF268" s="41">
        <v>41</v>
      </c>
      <c r="AG268" s="44">
        <f t="shared" si="297"/>
        <v>0.9024390243902439</v>
      </c>
      <c r="AH268" s="123">
        <f t="shared" si="298"/>
        <v>2.7975609756097564</v>
      </c>
      <c r="AI268" s="41">
        <v>34</v>
      </c>
      <c r="AJ268" s="41">
        <v>45</v>
      </c>
      <c r="AK268" s="124">
        <f t="shared" si="299"/>
        <v>0.7555555555555555</v>
      </c>
      <c r="AL268" s="125">
        <f t="shared" si="300"/>
        <v>2.3422222222222224</v>
      </c>
      <c r="AM268" s="50"/>
      <c r="AN268" s="51">
        <f t="shared" si="301"/>
        <v>30.023660696225768</v>
      </c>
      <c r="AO268" s="52">
        <f t="shared" si="302"/>
        <v>54.22542564847185</v>
      </c>
      <c r="AP268" s="52">
        <f t="shared" si="303"/>
        <v>85.50327986309765</v>
      </c>
      <c r="AQ268" s="52">
        <f t="shared" si="304"/>
        <v>124.20670137932046</v>
      </c>
      <c r="AR268" s="156">
        <f t="shared" si="281"/>
        <v>156.75034911309132</v>
      </c>
      <c r="AS268" s="53">
        <f t="shared" si="282"/>
        <v>187.2233366379463</v>
      </c>
      <c r="AT268" s="54">
        <f t="shared" si="283"/>
        <v>24.20176495224608</v>
      </c>
      <c r="AU268" s="52">
        <f t="shared" si="284"/>
        <v>31.277854214625798</v>
      </c>
      <c r="AV268" s="52">
        <f t="shared" si="285"/>
        <v>38.70342151622282</v>
      </c>
      <c r="AW268" s="52">
        <f t="shared" si="286"/>
        <v>32.543647733770854</v>
      </c>
      <c r="AX268" s="53">
        <f t="shared" si="287"/>
        <v>30.47298752485497</v>
      </c>
      <c r="AZ268" s="38">
        <v>255</v>
      </c>
    </row>
    <row r="269" spans="2:52" ht="12.75">
      <c r="B269" s="297" t="s">
        <v>235</v>
      </c>
      <c r="C269" s="8"/>
      <c r="D269" s="8">
        <v>6</v>
      </c>
      <c r="E269" s="8" t="s">
        <v>231</v>
      </c>
      <c r="F269" s="40"/>
      <c r="G269" s="42"/>
      <c r="H269" s="42"/>
      <c r="I269" s="42"/>
      <c r="J269" s="41">
        <v>63</v>
      </c>
      <c r="K269" s="41">
        <v>15</v>
      </c>
      <c r="L269" s="126">
        <v>19</v>
      </c>
      <c r="M269" s="44">
        <f t="shared" si="288"/>
        <v>4.2</v>
      </c>
      <c r="N269" s="122">
        <f t="shared" si="280"/>
        <v>3.3157894736842106</v>
      </c>
      <c r="O269" s="41">
        <v>42</v>
      </c>
      <c r="P269" s="41">
        <v>11</v>
      </c>
      <c r="Q269" s="44">
        <f t="shared" si="289"/>
        <v>3.8181818181818183</v>
      </c>
      <c r="R269" s="123">
        <f t="shared" si="290"/>
        <v>16.03636363636364</v>
      </c>
      <c r="S269" s="41">
        <v>40</v>
      </c>
      <c r="T269" s="41">
        <v>19</v>
      </c>
      <c r="U269" s="44">
        <f t="shared" si="291"/>
        <v>2.1052631578947367</v>
      </c>
      <c r="V269" s="123">
        <f t="shared" si="292"/>
        <v>8.842105263157894</v>
      </c>
      <c r="W269" s="41">
        <v>38</v>
      </c>
      <c r="X269" s="41">
        <v>29</v>
      </c>
      <c r="Y269" s="44">
        <f t="shared" si="293"/>
        <v>1.3103448275862069</v>
      </c>
      <c r="Z269" s="123">
        <f t="shared" si="294"/>
        <v>5.503448275862069</v>
      </c>
      <c r="AA269" s="41">
        <v>34</v>
      </c>
      <c r="AB269" s="41">
        <v>37</v>
      </c>
      <c r="AC269" s="44">
        <f t="shared" si="295"/>
        <v>0.918918918918919</v>
      </c>
      <c r="AD269" s="123">
        <f t="shared" si="296"/>
        <v>3.0469416785206263</v>
      </c>
      <c r="AE269" s="41">
        <v>31</v>
      </c>
      <c r="AF269" s="41">
        <v>34</v>
      </c>
      <c r="AG269" s="44">
        <f t="shared" si="297"/>
        <v>0.9117647058823529</v>
      </c>
      <c r="AH269" s="123">
        <f t="shared" si="298"/>
        <v>3.023219814241486</v>
      </c>
      <c r="AI269" s="41">
        <v>28</v>
      </c>
      <c r="AJ269" s="41">
        <v>37</v>
      </c>
      <c r="AK269" s="124">
        <f t="shared" si="299"/>
        <v>0.7567567567567568</v>
      </c>
      <c r="AL269" s="125">
        <f t="shared" si="300"/>
        <v>2.5092460881934566</v>
      </c>
      <c r="AM269" s="50"/>
      <c r="AN269" s="51">
        <f t="shared" si="301"/>
        <v>27.345267888389376</v>
      </c>
      <c r="AO269" s="52">
        <f t="shared" si="302"/>
        <v>49.59437221576076</v>
      </c>
      <c r="AP269" s="52">
        <f t="shared" si="303"/>
        <v>79.68070882310589</v>
      </c>
      <c r="AQ269" s="52">
        <f t="shared" si="304"/>
        <v>113.62178154694409</v>
      </c>
      <c r="AR269" s="156">
        <f t="shared" si="281"/>
        <v>145.05020691061208</v>
      </c>
      <c r="AS269" s="53">
        <f t="shared" si="282"/>
        <v>174.76112114125215</v>
      </c>
      <c r="AT269" s="54">
        <f t="shared" si="283"/>
        <v>22.24910432737138</v>
      </c>
      <c r="AU269" s="52">
        <f t="shared" si="284"/>
        <v>30.08633660734513</v>
      </c>
      <c r="AV269" s="52">
        <f t="shared" si="285"/>
        <v>33.941072723838204</v>
      </c>
      <c r="AW269" s="52">
        <f t="shared" si="286"/>
        <v>31.428425363667984</v>
      </c>
      <c r="AX269" s="53">
        <f t="shared" si="287"/>
        <v>29.71091423064007</v>
      </c>
      <c r="AZ269" s="38">
        <v>256</v>
      </c>
    </row>
    <row r="270" spans="2:52" ht="12.75">
      <c r="B270" s="297" t="s">
        <v>361</v>
      </c>
      <c r="C270" s="8" t="s">
        <v>362</v>
      </c>
      <c r="D270" s="8">
        <v>6</v>
      </c>
      <c r="E270" s="8" t="s">
        <v>232</v>
      </c>
      <c r="F270" s="38" t="s">
        <v>367</v>
      </c>
      <c r="G270" s="42"/>
      <c r="H270" s="42"/>
      <c r="I270" s="42"/>
      <c r="J270" s="41">
        <v>65</v>
      </c>
      <c r="K270" s="41">
        <v>22</v>
      </c>
      <c r="L270" s="126">
        <v>27</v>
      </c>
      <c r="M270" s="44">
        <f t="shared" si="288"/>
        <v>2.9545454545454546</v>
      </c>
      <c r="N270" s="122">
        <f t="shared" si="280"/>
        <v>2.4074074074074074</v>
      </c>
      <c r="O270" s="41">
        <v>49</v>
      </c>
      <c r="P270" s="41">
        <v>13</v>
      </c>
      <c r="Q270" s="44">
        <f t="shared" si="289"/>
        <v>3.769230769230769</v>
      </c>
      <c r="R270" s="123">
        <f t="shared" si="290"/>
        <v>11.136363636363637</v>
      </c>
      <c r="S270" s="41">
        <v>48</v>
      </c>
      <c r="T270" s="41">
        <v>23</v>
      </c>
      <c r="U270" s="44">
        <f t="shared" si="291"/>
        <v>2.0869565217391304</v>
      </c>
      <c r="V270" s="123">
        <f t="shared" si="292"/>
        <v>6.16600790513834</v>
      </c>
      <c r="W270" s="41">
        <v>45</v>
      </c>
      <c r="X270" s="41">
        <v>34</v>
      </c>
      <c r="Y270" s="44">
        <f t="shared" si="293"/>
        <v>1.3235294117647058</v>
      </c>
      <c r="Z270" s="123">
        <f t="shared" si="294"/>
        <v>3.9104278074866308</v>
      </c>
      <c r="AA270" s="41">
        <v>41</v>
      </c>
      <c r="AB270" s="41">
        <v>45</v>
      </c>
      <c r="AC270" s="44">
        <f t="shared" si="295"/>
        <v>0.9111111111111111</v>
      </c>
      <c r="AD270" s="123">
        <f t="shared" si="296"/>
        <v>2.1934156378600824</v>
      </c>
      <c r="AE270" s="41">
        <v>37</v>
      </c>
      <c r="AF270" s="41">
        <v>41</v>
      </c>
      <c r="AG270" s="44">
        <f t="shared" si="297"/>
        <v>0.9024390243902439</v>
      </c>
      <c r="AH270" s="123">
        <f t="shared" si="298"/>
        <v>2.1725383920505874</v>
      </c>
      <c r="AI270" s="41">
        <v>34</v>
      </c>
      <c r="AJ270" s="41">
        <v>45</v>
      </c>
      <c r="AK270" s="124">
        <f t="shared" si="299"/>
        <v>0.7555555555555555</v>
      </c>
      <c r="AL270" s="125">
        <f t="shared" si="300"/>
        <v>1.8189300411522633</v>
      </c>
      <c r="AM270" s="50"/>
      <c r="AN270" s="51">
        <f t="shared" si="301"/>
        <v>39.377185759280714</v>
      </c>
      <c r="AO270" s="52">
        <f t="shared" si="302"/>
        <v>71.118731331265</v>
      </c>
      <c r="AP270" s="52">
        <f t="shared" si="303"/>
        <v>112.14084012813962</v>
      </c>
      <c r="AQ270" s="52">
        <f t="shared" si="304"/>
        <v>162.90186603980104</v>
      </c>
      <c r="AR270" s="156">
        <f t="shared" si="281"/>
        <v>201.8462187810115</v>
      </c>
      <c r="AS270" s="53">
        <f t="shared" si="282"/>
        <v>241.08605040917084</v>
      </c>
      <c r="AT270" s="54">
        <f t="shared" si="283"/>
        <v>31.741545571984283</v>
      </c>
      <c r="AU270" s="52">
        <f t="shared" si="284"/>
        <v>41.02210879687462</v>
      </c>
      <c r="AV270" s="52">
        <f t="shared" si="285"/>
        <v>50.76102591166142</v>
      </c>
      <c r="AW270" s="52">
        <f t="shared" si="286"/>
        <v>38.94435274121045</v>
      </c>
      <c r="AX270" s="53">
        <f t="shared" si="287"/>
        <v>39.23983162815935</v>
      </c>
      <c r="AZ270" s="38">
        <v>257</v>
      </c>
    </row>
    <row r="271" spans="2:52" ht="12.75">
      <c r="B271" s="297" t="s">
        <v>229</v>
      </c>
      <c r="C271" s="8"/>
      <c r="D271" s="8">
        <v>6</v>
      </c>
      <c r="E271" s="8" t="s">
        <v>232</v>
      </c>
      <c r="F271" s="40" t="s">
        <v>373</v>
      </c>
      <c r="G271" s="42"/>
      <c r="H271" s="42"/>
      <c r="I271" s="42"/>
      <c r="J271" s="41">
        <v>71</v>
      </c>
      <c r="K271" s="41">
        <v>17</v>
      </c>
      <c r="L271" s="126">
        <v>23</v>
      </c>
      <c r="M271" s="44">
        <f t="shared" si="288"/>
        <v>4.176470588235294</v>
      </c>
      <c r="N271" s="122">
        <f t="shared" si="280"/>
        <v>3.0869565217391304</v>
      </c>
      <c r="O271" s="41">
        <v>47</v>
      </c>
      <c r="P271" s="41">
        <v>14</v>
      </c>
      <c r="Q271" s="44">
        <f t="shared" si="289"/>
        <v>3.357142857142857</v>
      </c>
      <c r="R271" s="123">
        <f t="shared" si="290"/>
        <v>14.021008403361346</v>
      </c>
      <c r="S271" s="41">
        <v>48</v>
      </c>
      <c r="T271" s="41">
        <v>23</v>
      </c>
      <c r="U271" s="44">
        <f t="shared" si="291"/>
        <v>2.0869565217391304</v>
      </c>
      <c r="V271" s="123">
        <f t="shared" si="292"/>
        <v>8.71611253196931</v>
      </c>
      <c r="W271" s="41">
        <v>47</v>
      </c>
      <c r="X271" s="41">
        <v>32</v>
      </c>
      <c r="Y271" s="44">
        <f t="shared" si="293"/>
        <v>1.46875</v>
      </c>
      <c r="Z271" s="123">
        <f t="shared" si="294"/>
        <v>6.134191176470589</v>
      </c>
      <c r="AA271" s="41">
        <v>46</v>
      </c>
      <c r="AB271" s="41">
        <v>40</v>
      </c>
      <c r="AC271" s="44">
        <f t="shared" si="295"/>
        <v>1.15</v>
      </c>
      <c r="AD271" s="123">
        <f t="shared" si="296"/>
        <v>3.55</v>
      </c>
      <c r="AE271" s="41">
        <v>43</v>
      </c>
      <c r="AF271" s="41">
        <v>36</v>
      </c>
      <c r="AG271" s="44">
        <f t="shared" si="297"/>
        <v>1.1944444444444444</v>
      </c>
      <c r="AH271" s="123">
        <f t="shared" si="298"/>
        <v>3.68719806763285</v>
      </c>
      <c r="AI271" s="41">
        <v>39</v>
      </c>
      <c r="AJ271" s="41">
        <v>40</v>
      </c>
      <c r="AK271" s="124">
        <f t="shared" si="299"/>
        <v>0.975</v>
      </c>
      <c r="AL271" s="125">
        <f t="shared" si="300"/>
        <v>3.009782608695652</v>
      </c>
      <c r="AM271" s="50"/>
      <c r="AN271" s="51">
        <f t="shared" si="301"/>
        <v>31.275828883096658</v>
      </c>
      <c r="AO271" s="52">
        <f t="shared" si="302"/>
        <v>50.31126640271948</v>
      </c>
      <c r="AP271" s="52">
        <f t="shared" si="303"/>
        <v>71.4876088756495</v>
      </c>
      <c r="AQ271" s="52">
        <f t="shared" si="304"/>
        <v>91.30210916183498</v>
      </c>
      <c r="AR271" s="156">
        <f t="shared" si="281"/>
        <v>118.93005245403457</v>
      </c>
      <c r="AS271" s="53">
        <f t="shared" si="282"/>
        <v>145.69778505764918</v>
      </c>
      <c r="AT271" s="54">
        <f t="shared" si="283"/>
        <v>19.035437519622825</v>
      </c>
      <c r="AU271" s="52">
        <f t="shared" si="284"/>
        <v>21.176342472930017</v>
      </c>
      <c r="AV271" s="52">
        <f t="shared" si="285"/>
        <v>19.814500286185478</v>
      </c>
      <c r="AW271" s="52">
        <f t="shared" si="286"/>
        <v>27.62794329219959</v>
      </c>
      <c r="AX271" s="53">
        <f t="shared" si="287"/>
        <v>26.76773260361462</v>
      </c>
      <c r="AZ271" s="38">
        <v>258</v>
      </c>
    </row>
    <row r="272" spans="2:52" ht="12.75">
      <c r="B272" s="297" t="s">
        <v>239</v>
      </c>
      <c r="C272" s="8"/>
      <c r="D272" s="8">
        <v>6</v>
      </c>
      <c r="E272" s="8" t="s">
        <v>231</v>
      </c>
      <c r="F272" s="40" t="s">
        <v>466</v>
      </c>
      <c r="G272" s="42"/>
      <c r="H272" s="42"/>
      <c r="I272" s="42"/>
      <c r="J272" s="41">
        <v>72</v>
      </c>
      <c r="K272" s="41">
        <v>17</v>
      </c>
      <c r="L272" s="126">
        <v>22</v>
      </c>
      <c r="M272" s="44">
        <f t="shared" si="288"/>
        <v>4.235294117647059</v>
      </c>
      <c r="N272" s="122">
        <f t="shared" si="280"/>
        <v>3.272727272727273</v>
      </c>
      <c r="O272" s="41">
        <v>47</v>
      </c>
      <c r="P272" s="41">
        <v>14</v>
      </c>
      <c r="Q272" s="44">
        <f t="shared" si="289"/>
        <v>3.357142857142857</v>
      </c>
      <c r="R272" s="123">
        <f t="shared" si="290"/>
        <v>14.218487394957984</v>
      </c>
      <c r="S272" s="41">
        <v>48</v>
      </c>
      <c r="T272" s="41">
        <v>23</v>
      </c>
      <c r="U272" s="44">
        <f t="shared" si="291"/>
        <v>2.0869565217391304</v>
      </c>
      <c r="V272" s="123">
        <f t="shared" si="292"/>
        <v>8.838874680306905</v>
      </c>
      <c r="W272" s="41">
        <v>47</v>
      </c>
      <c r="X272" s="41">
        <v>32</v>
      </c>
      <c r="Y272" s="44">
        <f t="shared" si="293"/>
        <v>1.46875</v>
      </c>
      <c r="Z272" s="123">
        <f t="shared" si="294"/>
        <v>6.220588235294118</v>
      </c>
      <c r="AA272" s="41">
        <v>45</v>
      </c>
      <c r="AB272" s="41">
        <v>41</v>
      </c>
      <c r="AC272" s="44">
        <f t="shared" si="295"/>
        <v>1.0975609756097562</v>
      </c>
      <c r="AD272" s="123">
        <f t="shared" si="296"/>
        <v>3.5920177383592025</v>
      </c>
      <c r="AE272" s="41">
        <v>41</v>
      </c>
      <c r="AF272" s="41">
        <v>37</v>
      </c>
      <c r="AG272" s="44">
        <f t="shared" si="297"/>
        <v>1.1081081081081081</v>
      </c>
      <c r="AH272" s="123">
        <f t="shared" si="298"/>
        <v>3.626535626535627</v>
      </c>
      <c r="AI272" s="41">
        <v>38</v>
      </c>
      <c r="AJ272" s="41">
        <v>41</v>
      </c>
      <c r="AK272" s="124">
        <f t="shared" si="299"/>
        <v>0.926829268292683</v>
      </c>
      <c r="AL272" s="125">
        <f t="shared" si="300"/>
        <v>3.0332594235033263</v>
      </c>
      <c r="AM272" s="50"/>
      <c r="AN272" s="51">
        <f t="shared" si="301"/>
        <v>30.841442370831427</v>
      </c>
      <c r="AO272" s="52">
        <f t="shared" si="302"/>
        <v>49.612498813792826</v>
      </c>
      <c r="AP272" s="52">
        <f t="shared" si="303"/>
        <v>70.49472541904328</v>
      </c>
      <c r="AQ272" s="52">
        <f t="shared" si="304"/>
        <v>94.33564991840025</v>
      </c>
      <c r="AR272" s="156">
        <f t="shared" si="281"/>
        <v>120.91944068695109</v>
      </c>
      <c r="AS272" s="53">
        <f t="shared" si="282"/>
        <v>144.57011365203752</v>
      </c>
      <c r="AT272" s="54">
        <f t="shared" si="283"/>
        <v>18.7710564429614</v>
      </c>
      <c r="AU272" s="52">
        <f t="shared" si="284"/>
        <v>20.88222660525045</v>
      </c>
      <c r="AV272" s="52">
        <f t="shared" si="285"/>
        <v>23.840924499356973</v>
      </c>
      <c r="AW272" s="52">
        <f t="shared" si="286"/>
        <v>26.58379076855084</v>
      </c>
      <c r="AX272" s="53">
        <f t="shared" si="287"/>
        <v>23.65067296508643</v>
      </c>
      <c r="AZ272" s="38">
        <v>259</v>
      </c>
    </row>
    <row r="273" spans="2:52" ht="12.75">
      <c r="B273" s="297" t="s">
        <v>465</v>
      </c>
      <c r="C273" s="8"/>
      <c r="D273" s="8">
        <v>6</v>
      </c>
      <c r="E273" s="8" t="s">
        <v>231</v>
      </c>
      <c r="F273" s="40" t="s">
        <v>466</v>
      </c>
      <c r="G273" s="42"/>
      <c r="H273" s="42"/>
      <c r="I273" s="42"/>
      <c r="J273" s="41">
        <v>72</v>
      </c>
      <c r="K273" s="41">
        <v>17</v>
      </c>
      <c r="L273" s="126">
        <v>22</v>
      </c>
      <c r="M273" s="44">
        <f t="shared" si="288"/>
        <v>4.235294117647059</v>
      </c>
      <c r="N273" s="122">
        <f t="shared" si="280"/>
        <v>3.272727272727273</v>
      </c>
      <c r="O273" s="41">
        <v>47</v>
      </c>
      <c r="P273" s="41">
        <v>14</v>
      </c>
      <c r="Q273" s="44">
        <f t="shared" si="289"/>
        <v>3.357142857142857</v>
      </c>
      <c r="R273" s="123">
        <f t="shared" si="290"/>
        <v>14.218487394957984</v>
      </c>
      <c r="S273" s="41">
        <v>48</v>
      </c>
      <c r="T273" s="41">
        <v>23</v>
      </c>
      <c r="U273" s="44">
        <f t="shared" si="291"/>
        <v>2.0869565217391304</v>
      </c>
      <c r="V273" s="123">
        <f t="shared" si="292"/>
        <v>8.838874680306905</v>
      </c>
      <c r="W273" s="41">
        <v>47</v>
      </c>
      <c r="X273" s="41">
        <v>32</v>
      </c>
      <c r="Y273" s="44">
        <f t="shared" si="293"/>
        <v>1.46875</v>
      </c>
      <c r="Z273" s="123">
        <f t="shared" si="294"/>
        <v>6.220588235294118</v>
      </c>
      <c r="AA273" s="41">
        <v>46</v>
      </c>
      <c r="AB273" s="41">
        <v>40</v>
      </c>
      <c r="AC273" s="44">
        <f t="shared" si="295"/>
        <v>1.15</v>
      </c>
      <c r="AD273" s="123">
        <f t="shared" si="296"/>
        <v>3.7636363636363637</v>
      </c>
      <c r="AE273" s="41">
        <v>43</v>
      </c>
      <c r="AF273" s="41">
        <v>36</v>
      </c>
      <c r="AG273" s="44">
        <f t="shared" si="297"/>
        <v>1.1944444444444444</v>
      </c>
      <c r="AH273" s="123">
        <f t="shared" si="298"/>
        <v>3.909090909090909</v>
      </c>
      <c r="AI273" s="41">
        <v>39</v>
      </c>
      <c r="AJ273" s="41">
        <v>40</v>
      </c>
      <c r="AK273" s="124">
        <f t="shared" si="299"/>
        <v>0.975</v>
      </c>
      <c r="AL273" s="125">
        <f t="shared" si="300"/>
        <v>3.190909090909091</v>
      </c>
      <c r="AM273" s="50"/>
      <c r="AN273" s="51">
        <f t="shared" si="301"/>
        <v>30.841442370831427</v>
      </c>
      <c r="AO273" s="52">
        <f t="shared" si="302"/>
        <v>49.612498813792826</v>
      </c>
      <c r="AP273" s="52">
        <f t="shared" si="303"/>
        <v>70.49472541904328</v>
      </c>
      <c r="AQ273" s="52">
        <f t="shared" si="304"/>
        <v>90.03402431236505</v>
      </c>
      <c r="AR273" s="156">
        <f t="shared" si="281"/>
        <v>112.17919198864854</v>
      </c>
      <c r="AS273" s="53">
        <f t="shared" si="282"/>
        <v>137.42750015703385</v>
      </c>
      <c r="AT273" s="54">
        <f t="shared" si="283"/>
        <v>18.7710564429614</v>
      </c>
      <c r="AU273" s="52">
        <f t="shared" si="284"/>
        <v>20.88222660525045</v>
      </c>
      <c r="AV273" s="52">
        <f t="shared" si="285"/>
        <v>19.53929889332177</v>
      </c>
      <c r="AW273" s="52">
        <f t="shared" si="286"/>
        <v>22.145167676283492</v>
      </c>
      <c r="AX273" s="53">
        <f t="shared" si="287"/>
        <v>25.248308168385307</v>
      </c>
      <c r="AZ273" s="38">
        <v>260</v>
      </c>
    </row>
    <row r="274" spans="2:52" ht="12.75">
      <c r="B274" s="297" t="s">
        <v>369</v>
      </c>
      <c r="C274" s="8"/>
      <c r="D274" s="8">
        <v>6</v>
      </c>
      <c r="E274" s="8" t="s">
        <v>232</v>
      </c>
      <c r="F274" s="40" t="s">
        <v>371</v>
      </c>
      <c r="G274" s="42"/>
      <c r="H274" s="42"/>
      <c r="I274" s="42"/>
      <c r="J274" s="41">
        <v>71</v>
      </c>
      <c r="K274" s="41">
        <v>18</v>
      </c>
      <c r="L274" s="126">
        <v>23</v>
      </c>
      <c r="M274" s="44">
        <f t="shared" si="288"/>
        <v>3.9444444444444446</v>
      </c>
      <c r="N274" s="122">
        <f t="shared" si="280"/>
        <v>3.0869565217391304</v>
      </c>
      <c r="O274" s="41">
        <v>47</v>
      </c>
      <c r="P274" s="41">
        <v>14</v>
      </c>
      <c r="Q274" s="44">
        <f t="shared" si="289"/>
        <v>3.357142857142857</v>
      </c>
      <c r="R274" s="123">
        <f t="shared" si="290"/>
        <v>13.242063492063492</v>
      </c>
      <c r="S274" s="41">
        <v>48</v>
      </c>
      <c r="T274" s="41">
        <v>23</v>
      </c>
      <c r="U274" s="44">
        <f t="shared" si="291"/>
        <v>2.0869565217391304</v>
      </c>
      <c r="V274" s="123">
        <f t="shared" si="292"/>
        <v>8.231884057971016</v>
      </c>
      <c r="W274" s="41">
        <v>47</v>
      </c>
      <c r="X274" s="41">
        <v>32</v>
      </c>
      <c r="Y274" s="44">
        <f t="shared" si="293"/>
        <v>1.46875</v>
      </c>
      <c r="Z274" s="123">
        <f t="shared" si="294"/>
        <v>5.793402777777778</v>
      </c>
      <c r="AA274" s="41">
        <v>46</v>
      </c>
      <c r="AB274" s="41">
        <v>40</v>
      </c>
      <c r="AC274" s="44">
        <f t="shared" si="295"/>
        <v>1.15</v>
      </c>
      <c r="AD274" s="123">
        <f t="shared" si="296"/>
        <v>3.55</v>
      </c>
      <c r="AE274" s="41">
        <v>43</v>
      </c>
      <c r="AF274" s="41">
        <v>36</v>
      </c>
      <c r="AG274" s="44">
        <f t="shared" si="297"/>
        <v>1.1944444444444444</v>
      </c>
      <c r="AH274" s="123">
        <f t="shared" si="298"/>
        <v>3.68719806763285</v>
      </c>
      <c r="AI274" s="41">
        <v>39</v>
      </c>
      <c r="AJ274" s="41">
        <v>40</v>
      </c>
      <c r="AK274" s="124">
        <f t="shared" si="299"/>
        <v>0.975</v>
      </c>
      <c r="AL274" s="125">
        <f t="shared" si="300"/>
        <v>3.009782608695652</v>
      </c>
      <c r="AM274" s="50"/>
      <c r="AN274" s="51">
        <f t="shared" si="301"/>
        <v>33.11558352327882</v>
      </c>
      <c r="AO274" s="52">
        <f t="shared" si="302"/>
        <v>53.27075266170297</v>
      </c>
      <c r="AP274" s="52">
        <f t="shared" si="303"/>
        <v>75.69276233892302</v>
      </c>
      <c r="AQ274" s="52">
        <f t="shared" si="304"/>
        <v>96.67282146547232</v>
      </c>
      <c r="AR274" s="156">
        <f t="shared" si="281"/>
        <v>118.93005245403457</v>
      </c>
      <c r="AS274" s="53">
        <f t="shared" si="282"/>
        <v>145.69778505764918</v>
      </c>
      <c r="AT274" s="54">
        <f t="shared" si="283"/>
        <v>20.15516913842415</v>
      </c>
      <c r="AU274" s="52">
        <f t="shared" si="284"/>
        <v>22.422009677220046</v>
      </c>
      <c r="AV274" s="52">
        <f t="shared" si="285"/>
        <v>20.980059126549307</v>
      </c>
      <c r="AW274" s="52">
        <f t="shared" si="286"/>
        <v>22.25723098856224</v>
      </c>
      <c r="AX274" s="53">
        <f t="shared" si="287"/>
        <v>26.76773260361462</v>
      </c>
      <c r="AZ274" s="38">
        <v>261</v>
      </c>
    </row>
    <row r="275" spans="2:52" ht="12.75">
      <c r="B275" s="297" t="s">
        <v>363</v>
      </c>
      <c r="C275" s="8"/>
      <c r="D275" s="8">
        <v>6</v>
      </c>
      <c r="E275" s="8" t="s">
        <v>232</v>
      </c>
      <c r="F275" s="39" t="s">
        <v>364</v>
      </c>
      <c r="G275" s="42"/>
      <c r="H275" s="42"/>
      <c r="I275" s="42"/>
      <c r="J275" s="41">
        <v>65</v>
      </c>
      <c r="K275" s="41">
        <v>22</v>
      </c>
      <c r="L275" s="126">
        <v>27</v>
      </c>
      <c r="M275" s="44">
        <f>J275/K275</f>
        <v>2.9545454545454546</v>
      </c>
      <c r="N275" s="122">
        <f t="shared" si="280"/>
        <v>2.4074074074074074</v>
      </c>
      <c r="O275" s="41">
        <v>49</v>
      </c>
      <c r="P275" s="41">
        <v>13</v>
      </c>
      <c r="Q275" s="44">
        <f>O275/P275</f>
        <v>3.769230769230769</v>
      </c>
      <c r="R275" s="123">
        <f>Q275*M275</f>
        <v>11.136363636363637</v>
      </c>
      <c r="S275" s="41">
        <v>48</v>
      </c>
      <c r="T275" s="41">
        <v>23</v>
      </c>
      <c r="U275" s="44">
        <f>S275/T275</f>
        <v>2.0869565217391304</v>
      </c>
      <c r="V275" s="123">
        <f>U275*M275</f>
        <v>6.16600790513834</v>
      </c>
      <c r="W275" s="41">
        <v>45</v>
      </c>
      <c r="X275" s="41">
        <v>34</v>
      </c>
      <c r="Y275" s="44">
        <f>W275/X275</f>
        <v>1.3235294117647058</v>
      </c>
      <c r="Z275" s="123">
        <f>Y275*M275</f>
        <v>3.9104278074866308</v>
      </c>
      <c r="AA275" s="41">
        <v>41</v>
      </c>
      <c r="AB275" s="41">
        <v>45</v>
      </c>
      <c r="AC275" s="44">
        <f>AA275/AB275</f>
        <v>0.9111111111111111</v>
      </c>
      <c r="AD275" s="123">
        <f>AC275*N275</f>
        <v>2.1934156378600824</v>
      </c>
      <c r="AE275" s="41">
        <v>37</v>
      </c>
      <c r="AF275" s="41">
        <v>41</v>
      </c>
      <c r="AG275" s="44">
        <f>AE275/AF275</f>
        <v>0.9024390243902439</v>
      </c>
      <c r="AH275" s="123">
        <f>AG275*N275</f>
        <v>2.1725383920505874</v>
      </c>
      <c r="AI275" s="41">
        <v>34</v>
      </c>
      <c r="AJ275" s="41">
        <v>45</v>
      </c>
      <c r="AK275" s="124">
        <f>AI275/AJ275</f>
        <v>0.7555555555555555</v>
      </c>
      <c r="AL275" s="125">
        <f>AK275*N275</f>
        <v>1.8189300411522633</v>
      </c>
      <c r="AM275" s="50"/>
      <c r="AN275" s="51">
        <f t="shared" si="301"/>
        <v>39.377185759280714</v>
      </c>
      <c r="AO275" s="52">
        <f t="shared" si="302"/>
        <v>71.118731331265</v>
      </c>
      <c r="AP275" s="52">
        <f t="shared" si="303"/>
        <v>112.14084012813962</v>
      </c>
      <c r="AQ275" s="52">
        <f t="shared" si="304"/>
        <v>162.90186603980104</v>
      </c>
      <c r="AR275" s="156">
        <f t="shared" si="281"/>
        <v>201.8462187810115</v>
      </c>
      <c r="AS275" s="53">
        <f t="shared" si="282"/>
        <v>241.08605040917084</v>
      </c>
      <c r="AT275" s="54">
        <f t="shared" si="283"/>
        <v>31.741545571984283</v>
      </c>
      <c r="AU275" s="52">
        <f t="shared" si="284"/>
        <v>41.02210879687462</v>
      </c>
      <c r="AV275" s="52">
        <f t="shared" si="285"/>
        <v>50.76102591166142</v>
      </c>
      <c r="AW275" s="52">
        <f t="shared" si="286"/>
        <v>38.94435274121045</v>
      </c>
      <c r="AX275" s="53">
        <f t="shared" si="287"/>
        <v>39.23983162815935</v>
      </c>
      <c r="AZ275" s="38">
        <v>262</v>
      </c>
    </row>
    <row r="276" spans="2:52" ht="12.75">
      <c r="B276" s="297" t="s">
        <v>374</v>
      </c>
      <c r="C276" s="8"/>
      <c r="D276" s="8">
        <v>6</v>
      </c>
      <c r="E276" s="8" t="s">
        <v>232</v>
      </c>
      <c r="F276" s="39" t="s">
        <v>372</v>
      </c>
      <c r="G276" s="42"/>
      <c r="H276" s="42"/>
      <c r="I276" s="42"/>
      <c r="J276" s="41">
        <v>71</v>
      </c>
      <c r="K276" s="41">
        <v>18</v>
      </c>
      <c r="L276" s="126">
        <v>23</v>
      </c>
      <c r="M276" s="44">
        <f>J276/K276</f>
        <v>3.9444444444444446</v>
      </c>
      <c r="N276" s="122">
        <f t="shared" si="280"/>
        <v>3.0869565217391304</v>
      </c>
      <c r="O276" s="41">
        <v>47</v>
      </c>
      <c r="P276" s="41">
        <v>14</v>
      </c>
      <c r="Q276" s="44">
        <f>O276/P276</f>
        <v>3.357142857142857</v>
      </c>
      <c r="R276" s="123">
        <f>Q276*M276</f>
        <v>13.242063492063492</v>
      </c>
      <c r="S276" s="41">
        <v>48</v>
      </c>
      <c r="T276" s="41">
        <v>23</v>
      </c>
      <c r="U276" s="44">
        <f>S276/T276</f>
        <v>2.0869565217391304</v>
      </c>
      <c r="V276" s="123">
        <f>U276*M276</f>
        <v>8.231884057971016</v>
      </c>
      <c r="W276" s="41">
        <v>47</v>
      </c>
      <c r="X276" s="41">
        <v>32</v>
      </c>
      <c r="Y276" s="44">
        <f>W276/X276</f>
        <v>1.46875</v>
      </c>
      <c r="Z276" s="123">
        <f>Y276*M276</f>
        <v>5.793402777777778</v>
      </c>
      <c r="AA276" s="41">
        <v>46</v>
      </c>
      <c r="AB276" s="41">
        <v>40</v>
      </c>
      <c r="AC276" s="44">
        <f>AA276/AB276</f>
        <v>1.15</v>
      </c>
      <c r="AD276" s="123">
        <f>AC276*N276</f>
        <v>3.55</v>
      </c>
      <c r="AE276" s="41">
        <v>43</v>
      </c>
      <c r="AF276" s="41">
        <v>36</v>
      </c>
      <c r="AG276" s="44">
        <f>AE276/AF276</f>
        <v>1.1944444444444444</v>
      </c>
      <c r="AH276" s="123">
        <f>AG276*N276</f>
        <v>3.68719806763285</v>
      </c>
      <c r="AI276" s="41">
        <v>39</v>
      </c>
      <c r="AJ276" s="41">
        <v>40</v>
      </c>
      <c r="AK276" s="124">
        <f>AI276/AJ276</f>
        <v>0.975</v>
      </c>
      <c r="AL276" s="125">
        <f>AK276*N276</f>
        <v>3.009782608695652</v>
      </c>
      <c r="AM276" s="50"/>
      <c r="AN276" s="51">
        <f t="shared" si="301"/>
        <v>33.11558352327882</v>
      </c>
      <c r="AO276" s="52">
        <f t="shared" si="302"/>
        <v>53.27075266170297</v>
      </c>
      <c r="AP276" s="52">
        <f t="shared" si="303"/>
        <v>75.69276233892302</v>
      </c>
      <c r="AQ276" s="52">
        <f t="shared" si="304"/>
        <v>96.67282146547232</v>
      </c>
      <c r="AR276" s="156">
        <f t="shared" si="281"/>
        <v>118.93005245403457</v>
      </c>
      <c r="AS276" s="53">
        <f t="shared" si="282"/>
        <v>145.69778505764918</v>
      </c>
      <c r="AT276" s="54">
        <f t="shared" si="283"/>
        <v>20.15516913842415</v>
      </c>
      <c r="AU276" s="52">
        <f t="shared" si="284"/>
        <v>22.422009677220046</v>
      </c>
      <c r="AV276" s="52">
        <f t="shared" si="285"/>
        <v>20.980059126549307</v>
      </c>
      <c r="AW276" s="52">
        <f t="shared" si="286"/>
        <v>22.25723098856224</v>
      </c>
      <c r="AX276" s="53">
        <f t="shared" si="287"/>
        <v>26.76773260361462</v>
      </c>
      <c r="AZ276" s="38">
        <v>263</v>
      </c>
    </row>
    <row r="277" spans="2:52" ht="12.75">
      <c r="B277" s="297" t="s">
        <v>375</v>
      </c>
      <c r="C277" s="8"/>
      <c r="D277" s="8">
        <v>6</v>
      </c>
      <c r="E277" s="8" t="s">
        <v>232</v>
      </c>
      <c r="F277" s="39" t="s">
        <v>371</v>
      </c>
      <c r="G277" s="42"/>
      <c r="H277" s="42"/>
      <c r="I277" s="42"/>
      <c r="J277" s="41">
        <v>71</v>
      </c>
      <c r="K277" s="41">
        <v>18</v>
      </c>
      <c r="L277" s="126">
        <v>23</v>
      </c>
      <c r="M277" s="44">
        <f>J277/K277</f>
        <v>3.9444444444444446</v>
      </c>
      <c r="N277" s="122">
        <f t="shared" si="280"/>
        <v>3.0869565217391304</v>
      </c>
      <c r="O277" s="41">
        <v>47</v>
      </c>
      <c r="P277" s="41">
        <v>14</v>
      </c>
      <c r="Q277" s="44">
        <f>O277/P277</f>
        <v>3.357142857142857</v>
      </c>
      <c r="R277" s="123">
        <f>Q277*M277</f>
        <v>13.242063492063492</v>
      </c>
      <c r="S277" s="41">
        <v>48</v>
      </c>
      <c r="T277" s="41">
        <v>23</v>
      </c>
      <c r="U277" s="44">
        <f>S277/T277</f>
        <v>2.0869565217391304</v>
      </c>
      <c r="V277" s="123">
        <f>U277*M277</f>
        <v>8.231884057971016</v>
      </c>
      <c r="W277" s="41">
        <v>47</v>
      </c>
      <c r="X277" s="41">
        <v>32</v>
      </c>
      <c r="Y277" s="44">
        <f>W277/X277</f>
        <v>1.46875</v>
      </c>
      <c r="Z277" s="123">
        <f>Y277*M277</f>
        <v>5.793402777777778</v>
      </c>
      <c r="AA277" s="41">
        <v>46</v>
      </c>
      <c r="AB277" s="41">
        <v>40</v>
      </c>
      <c r="AC277" s="44">
        <f>AA277/AB277</f>
        <v>1.15</v>
      </c>
      <c r="AD277" s="123">
        <f>AC277*N277</f>
        <v>3.55</v>
      </c>
      <c r="AE277" s="41">
        <v>43</v>
      </c>
      <c r="AF277" s="41">
        <v>36</v>
      </c>
      <c r="AG277" s="44">
        <f>AE277/AF277</f>
        <v>1.1944444444444444</v>
      </c>
      <c r="AH277" s="123">
        <f>AG277*N277</f>
        <v>3.68719806763285</v>
      </c>
      <c r="AI277" s="41">
        <v>39</v>
      </c>
      <c r="AJ277" s="41">
        <v>40</v>
      </c>
      <c r="AK277" s="124">
        <f>AI277/AJ277</f>
        <v>0.975</v>
      </c>
      <c r="AL277" s="125">
        <f>AK277*N277</f>
        <v>3.009782608695652</v>
      </c>
      <c r="AM277" s="50"/>
      <c r="AN277" s="51">
        <f t="shared" si="301"/>
        <v>33.11558352327882</v>
      </c>
      <c r="AO277" s="52">
        <f t="shared" si="302"/>
        <v>53.27075266170297</v>
      </c>
      <c r="AP277" s="52">
        <f t="shared" si="303"/>
        <v>75.69276233892302</v>
      </c>
      <c r="AQ277" s="52">
        <f t="shared" si="304"/>
        <v>96.67282146547232</v>
      </c>
      <c r="AR277" s="156">
        <f t="shared" si="281"/>
        <v>118.93005245403457</v>
      </c>
      <c r="AS277" s="53">
        <f t="shared" si="282"/>
        <v>145.69778505764918</v>
      </c>
      <c r="AT277" s="54">
        <f t="shared" si="283"/>
        <v>20.15516913842415</v>
      </c>
      <c r="AU277" s="52">
        <f t="shared" si="284"/>
        <v>22.422009677220046</v>
      </c>
      <c r="AV277" s="52">
        <f t="shared" si="285"/>
        <v>20.980059126549307</v>
      </c>
      <c r="AW277" s="52">
        <f t="shared" si="286"/>
        <v>22.25723098856224</v>
      </c>
      <c r="AX277" s="53">
        <f t="shared" si="287"/>
        <v>26.76773260361462</v>
      </c>
      <c r="AZ277" s="38">
        <v>264</v>
      </c>
    </row>
    <row r="278" spans="2:52" ht="12.75">
      <c r="B278" s="297" t="s">
        <v>365</v>
      </c>
      <c r="C278" s="8"/>
      <c r="D278" s="8">
        <v>6</v>
      </c>
      <c r="E278" s="8" t="s">
        <v>232</v>
      </c>
      <c r="F278" s="39" t="s">
        <v>366</v>
      </c>
      <c r="G278" s="42"/>
      <c r="H278" s="42"/>
      <c r="I278" s="42"/>
      <c r="J278" s="41">
        <v>68</v>
      </c>
      <c r="K278" s="41">
        <v>21</v>
      </c>
      <c r="L278" s="126">
        <v>26</v>
      </c>
      <c r="M278" s="44">
        <f>J278/K278</f>
        <v>3.238095238095238</v>
      </c>
      <c r="N278" s="122">
        <f t="shared" si="280"/>
        <v>2.6153846153846154</v>
      </c>
      <c r="O278" s="41">
        <v>49</v>
      </c>
      <c r="P278" s="41">
        <v>13</v>
      </c>
      <c r="Q278" s="44">
        <f>O278/P278</f>
        <v>3.769230769230769</v>
      </c>
      <c r="R278" s="123">
        <f>Q278*M278</f>
        <v>12.205128205128204</v>
      </c>
      <c r="S278" s="41">
        <v>48</v>
      </c>
      <c r="T278" s="41">
        <v>23</v>
      </c>
      <c r="U278" s="44">
        <f>S278/T278</f>
        <v>2.0869565217391304</v>
      </c>
      <c r="V278" s="123">
        <f>U278*M278</f>
        <v>6.75776397515528</v>
      </c>
      <c r="W278" s="41">
        <v>45</v>
      </c>
      <c r="X278" s="41">
        <v>34</v>
      </c>
      <c r="Y278" s="44">
        <f>W278/X278</f>
        <v>1.3235294117647058</v>
      </c>
      <c r="Z278" s="123">
        <f>Y278*M278</f>
        <v>4.285714285714286</v>
      </c>
      <c r="AA278" s="41">
        <v>42</v>
      </c>
      <c r="AB278" s="41">
        <v>43</v>
      </c>
      <c r="AC278" s="44">
        <f>AA278/AB278</f>
        <v>0.9767441860465116</v>
      </c>
      <c r="AD278" s="123">
        <f>AC278*N278</f>
        <v>2.554561717352415</v>
      </c>
      <c r="AE278" s="41">
        <v>39</v>
      </c>
      <c r="AF278" s="41">
        <v>40</v>
      </c>
      <c r="AG278" s="44">
        <f>AE278/AF278</f>
        <v>0.975</v>
      </c>
      <c r="AH278" s="123">
        <f>AG278*N278</f>
        <v>2.55</v>
      </c>
      <c r="AI278" s="41">
        <v>35</v>
      </c>
      <c r="AJ278" s="41">
        <v>43</v>
      </c>
      <c r="AK278" s="124">
        <f>AI278/AJ278</f>
        <v>0.813953488372093</v>
      </c>
      <c r="AL278" s="125">
        <f>AK278*N278</f>
        <v>2.1288014311270125</v>
      </c>
      <c r="AM278" s="50"/>
      <c r="AN278" s="51">
        <f t="shared" si="301"/>
        <v>35.92904984052018</v>
      </c>
      <c r="AO278" s="52">
        <f t="shared" si="302"/>
        <v>64.89108841388818</v>
      </c>
      <c r="AP278" s="52">
        <f t="shared" si="303"/>
        <v>102.32102057146427</v>
      </c>
      <c r="AQ278" s="52">
        <f t="shared" si="304"/>
        <v>138.64928207687913</v>
      </c>
      <c r="AR278" s="156">
        <f t="shared" si="281"/>
        <v>171.9681018007803</v>
      </c>
      <c r="AS278" s="53">
        <f t="shared" si="282"/>
        <v>205.99321908564895</v>
      </c>
      <c r="AT278" s="54">
        <f t="shared" si="283"/>
        <v>28.962038573368005</v>
      </c>
      <c r="AU278" s="52">
        <f t="shared" si="284"/>
        <v>37.42993215757609</v>
      </c>
      <c r="AV278" s="52">
        <f t="shared" si="285"/>
        <v>36.32826150541486</v>
      </c>
      <c r="AW278" s="52">
        <f t="shared" si="286"/>
        <v>33.31881972390116</v>
      </c>
      <c r="AX278" s="53">
        <f t="shared" si="287"/>
        <v>34.02511728486866</v>
      </c>
      <c r="AZ278" s="38">
        <v>265</v>
      </c>
    </row>
    <row r="279" spans="2:52" ht="12.75">
      <c r="B279" s="35"/>
      <c r="C279" s="8"/>
      <c r="D279" s="8"/>
      <c r="E279" s="8"/>
      <c r="F279" s="39"/>
      <c r="G279" s="42"/>
      <c r="H279" s="42"/>
      <c r="I279" s="42"/>
      <c r="J279" s="41"/>
      <c r="K279" s="41"/>
      <c r="L279" s="126"/>
      <c r="M279" s="44"/>
      <c r="N279" s="122"/>
      <c r="O279" s="41"/>
      <c r="P279" s="41"/>
      <c r="Q279" s="44"/>
      <c r="R279" s="123"/>
      <c r="S279" s="41"/>
      <c r="T279" s="41"/>
      <c r="U279" s="44"/>
      <c r="V279" s="123"/>
      <c r="W279" s="41"/>
      <c r="X279" s="41"/>
      <c r="Y279" s="44"/>
      <c r="Z279" s="123"/>
      <c r="AA279" s="41"/>
      <c r="AB279" s="41"/>
      <c r="AC279" s="44"/>
      <c r="AD279" s="123"/>
      <c r="AE279" s="41"/>
      <c r="AF279" s="41"/>
      <c r="AG279" s="44"/>
      <c r="AH279" s="130"/>
      <c r="AI279" s="41"/>
      <c r="AJ279" s="41"/>
      <c r="AK279" s="131"/>
      <c r="AL279" s="125"/>
      <c r="AM279" s="50"/>
      <c r="AN279" s="51"/>
      <c r="AO279" s="52"/>
      <c r="AP279" s="52"/>
      <c r="AQ279" s="52"/>
      <c r="AR279" s="52"/>
      <c r="AS279" s="53"/>
      <c r="AT279" s="54"/>
      <c r="AU279" s="52"/>
      <c r="AV279" s="52"/>
      <c r="AW279" s="52"/>
      <c r="AX279" s="53"/>
      <c r="AZ279" s="38">
        <v>266</v>
      </c>
    </row>
    <row r="280" spans="2:52" ht="12.75">
      <c r="B280" s="35"/>
      <c r="C280" s="8"/>
      <c r="D280" s="8"/>
      <c r="E280" s="8"/>
      <c r="F280" s="39"/>
      <c r="G280" s="42"/>
      <c r="H280" s="42"/>
      <c r="I280" s="42"/>
      <c r="J280" s="41"/>
      <c r="K280" s="41"/>
      <c r="L280" s="126"/>
      <c r="M280" s="44"/>
      <c r="N280" s="122"/>
      <c r="O280" s="41"/>
      <c r="P280" s="41"/>
      <c r="Q280" s="44"/>
      <c r="R280" s="123"/>
      <c r="S280" s="41"/>
      <c r="T280" s="41"/>
      <c r="U280" s="44"/>
      <c r="V280" s="123"/>
      <c r="W280" s="41"/>
      <c r="X280" s="41"/>
      <c r="Y280" s="44"/>
      <c r="Z280" s="123"/>
      <c r="AA280" s="41"/>
      <c r="AB280" s="41"/>
      <c r="AC280" s="44"/>
      <c r="AD280" s="123"/>
      <c r="AE280" s="41"/>
      <c r="AF280" s="41"/>
      <c r="AG280" s="44"/>
      <c r="AH280" s="130"/>
      <c r="AI280" s="41"/>
      <c r="AJ280" s="41"/>
      <c r="AK280" s="131"/>
      <c r="AL280" s="125"/>
      <c r="AM280" s="50"/>
      <c r="AN280" s="51"/>
      <c r="AO280" s="52"/>
      <c r="AP280" s="52"/>
      <c r="AQ280" s="52"/>
      <c r="AR280" s="52"/>
      <c r="AS280" s="53"/>
      <c r="AT280" s="54"/>
      <c r="AU280" s="52"/>
      <c r="AV280" s="52"/>
      <c r="AW280" s="52"/>
      <c r="AX280" s="53"/>
      <c r="AZ280" s="38">
        <v>267</v>
      </c>
    </row>
    <row r="281" spans="2:52" ht="13.5" thickBot="1">
      <c r="B281" s="33"/>
      <c r="C281" s="19"/>
      <c r="D281" s="19"/>
      <c r="E281" s="19"/>
      <c r="F281" s="132"/>
      <c r="G281" s="133"/>
      <c r="H281" s="133"/>
      <c r="I281" s="133"/>
      <c r="J281" s="134"/>
      <c r="K281" s="134"/>
      <c r="L281" s="135"/>
      <c r="M281" s="136"/>
      <c r="N281" s="137"/>
      <c r="O281" s="134"/>
      <c r="P281" s="134"/>
      <c r="Q281" s="136"/>
      <c r="R281" s="138"/>
      <c r="S281" s="134"/>
      <c r="T281" s="134"/>
      <c r="U281" s="136"/>
      <c r="V281" s="138"/>
      <c r="W281" s="134"/>
      <c r="X281" s="134"/>
      <c r="Y281" s="136"/>
      <c r="Z281" s="138"/>
      <c r="AA281" s="134"/>
      <c r="AB281" s="134"/>
      <c r="AC281" s="136"/>
      <c r="AD281" s="138"/>
      <c r="AE281" s="134"/>
      <c r="AF281" s="134"/>
      <c r="AG281" s="136"/>
      <c r="AH281" s="139"/>
      <c r="AI281" s="134"/>
      <c r="AJ281" s="134"/>
      <c r="AK281" s="140"/>
      <c r="AL281" s="141"/>
      <c r="AM281" s="50"/>
      <c r="AN281" s="101"/>
      <c r="AO281" s="102"/>
      <c r="AP281" s="102"/>
      <c r="AQ281" s="102"/>
      <c r="AR281" s="102"/>
      <c r="AS281" s="103"/>
      <c r="AT281" s="142"/>
      <c r="AU281" s="102"/>
      <c r="AV281" s="102"/>
      <c r="AW281" s="102"/>
      <c r="AX281" s="103"/>
      <c r="AZ281" s="38">
        <v>268</v>
      </c>
    </row>
    <row r="282" spans="2:52" ht="12.75">
      <c r="B282" s="14"/>
      <c r="C282" s="14"/>
      <c r="D282" s="14"/>
      <c r="E282" s="14"/>
      <c r="F282" s="72"/>
      <c r="G282" s="214"/>
      <c r="H282" s="214"/>
      <c r="I282" s="214"/>
      <c r="J282" s="215"/>
      <c r="K282" s="215"/>
      <c r="L282" s="216"/>
      <c r="M282" s="217"/>
      <c r="N282" s="218"/>
      <c r="O282" s="215"/>
      <c r="P282" s="215"/>
      <c r="Q282" s="217"/>
      <c r="R282" s="219"/>
      <c r="S282" s="215"/>
      <c r="T282" s="215"/>
      <c r="U282" s="217"/>
      <c r="V282" s="219"/>
      <c r="W282" s="215"/>
      <c r="X282" s="215"/>
      <c r="Y282" s="217"/>
      <c r="Z282" s="219"/>
      <c r="AA282" s="215"/>
      <c r="AB282" s="215"/>
      <c r="AC282" s="217"/>
      <c r="AD282" s="219"/>
      <c r="AE282" s="215"/>
      <c r="AF282" s="215"/>
      <c r="AG282" s="217"/>
      <c r="AH282" s="220"/>
      <c r="AI282" s="215"/>
      <c r="AJ282" s="215"/>
      <c r="AK282" s="221"/>
      <c r="AL282" s="219"/>
      <c r="AM282" s="50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Z282" s="38">
        <v>269</v>
      </c>
    </row>
    <row r="283" spans="2:52" ht="13.5" thickBot="1">
      <c r="B283" s="108" t="s">
        <v>176</v>
      </c>
      <c r="C283" s="13"/>
      <c r="D283" s="13"/>
      <c r="E283" s="108"/>
      <c r="AH283" s="50"/>
      <c r="AI283" s="50"/>
      <c r="AJ283" s="50"/>
      <c r="AK283" s="180"/>
      <c r="AM283" s="50"/>
      <c r="AZ283" s="38">
        <v>270</v>
      </c>
    </row>
    <row r="284" spans="2:52" ht="12.75">
      <c r="B284" s="302" t="s">
        <v>177</v>
      </c>
      <c r="C284" s="18"/>
      <c r="D284" s="18">
        <v>6</v>
      </c>
      <c r="E284" s="109"/>
      <c r="F284" s="110" t="s">
        <v>458</v>
      </c>
      <c r="G284" s="109"/>
      <c r="H284" s="109"/>
      <c r="I284" s="109"/>
      <c r="J284" s="203">
        <v>62</v>
      </c>
      <c r="K284" s="203">
        <v>17</v>
      </c>
      <c r="L284" s="18"/>
      <c r="M284" s="336">
        <f>J284/K284</f>
        <v>3.6470588235294117</v>
      </c>
      <c r="N284" s="339" t="str">
        <f>IF($L284&lt;&gt;0,($J284/$L284),"N/A")</f>
        <v>N/A</v>
      </c>
      <c r="O284" s="338">
        <v>34</v>
      </c>
      <c r="P284" s="338">
        <v>9</v>
      </c>
      <c r="Q284" s="336">
        <f>O284/P284</f>
        <v>3.7777777777777777</v>
      </c>
      <c r="R284" s="114">
        <f>Q284*M284</f>
        <v>13.777777777777777</v>
      </c>
      <c r="S284" s="338">
        <v>33</v>
      </c>
      <c r="T284" s="338">
        <v>16</v>
      </c>
      <c r="U284" s="336">
        <f>S284/T284</f>
        <v>2.0625</v>
      </c>
      <c r="V284" s="114">
        <f>U284*M284</f>
        <v>7.522058823529411</v>
      </c>
      <c r="W284" s="338">
        <v>32</v>
      </c>
      <c r="X284" s="338">
        <v>22</v>
      </c>
      <c r="Y284" s="336">
        <f>W284/X284</f>
        <v>1.4545454545454546</v>
      </c>
      <c r="Z284" s="114">
        <f>Y284*M284</f>
        <v>5.304812834224599</v>
      </c>
      <c r="AA284" s="338">
        <v>31</v>
      </c>
      <c r="AB284" s="338">
        <v>28</v>
      </c>
      <c r="AC284" s="336">
        <f>AA284/AB284</f>
        <v>1.1071428571428572</v>
      </c>
      <c r="AD284" s="114">
        <f>AC284*M284</f>
        <v>4.03781512605042</v>
      </c>
      <c r="AE284" s="338">
        <v>28</v>
      </c>
      <c r="AF284" s="338">
        <v>32</v>
      </c>
      <c r="AG284" s="336">
        <f>AE284/AF284</f>
        <v>0.875</v>
      </c>
      <c r="AH284" s="114">
        <f>AG284*M284</f>
        <v>3.191176470588235</v>
      </c>
      <c r="AI284" s="338">
        <v>29</v>
      </c>
      <c r="AJ284" s="338">
        <v>40</v>
      </c>
      <c r="AK284" s="115">
        <f>AI284/AJ284</f>
        <v>0.725</v>
      </c>
      <c r="AL284" s="116">
        <f>AK284*M284</f>
        <v>2.6441176470588235</v>
      </c>
      <c r="AM284" s="50"/>
      <c r="AN284" s="95">
        <f aca="true" t="shared" si="305" ref="AN284:AN292">($AO$4/(Q284*$M284))*$AW$4/(12*5280)*60</f>
        <v>31.82796722845087</v>
      </c>
      <c r="AO284" s="96">
        <f aca="true" t="shared" si="306" ref="AO284:AO292">($AO$4/(U284*$M284))*$AW$4/(12*5280)*60</f>
        <v>58.297690815748396</v>
      </c>
      <c r="AP284" s="96">
        <f aca="true" t="shared" si="307" ref="AP284:AP292">($AO$4/(Y284*$M284))*$AW$4/(12*5280)*60</f>
        <v>82.66430377389324</v>
      </c>
      <c r="AQ284" s="96">
        <f aca="true" t="shared" si="308" ref="AQ284:AQ292">($AO$4/(AC284*$M284))*$AW$4/(12*5280)*60</f>
        <v>108.60295627772483</v>
      </c>
      <c r="AR284" s="148">
        <f aca="true" t="shared" si="309" ref="AR284:AR292">IF(AG284&lt;&gt;0,($AO$4/(AG284*$M284))*$AW$4/(12*5280)*60,"N/A")</f>
        <v>137.41598549426405</v>
      </c>
      <c r="AS284" s="97">
        <f aca="true" t="shared" si="310" ref="AS284:AS292">IF(AK284&lt;&gt;0,($AO$4/(AK284*$M284))*$AW$4/(12*5280)*60,"N/A")</f>
        <v>165.84687904480145</v>
      </c>
      <c r="AT284" s="236">
        <f aca="true" t="shared" si="311" ref="AT284:AV285">AO284-AN284</f>
        <v>26.469723587297526</v>
      </c>
      <c r="AU284" s="233">
        <f t="shared" si="311"/>
        <v>24.36661295814484</v>
      </c>
      <c r="AV284" s="233">
        <f t="shared" si="311"/>
        <v>25.93865250383159</v>
      </c>
      <c r="AW284" s="233">
        <f>IF(AR284&lt;&gt;"N/A",AR284-AQ284,"N/A")</f>
        <v>28.81302921653922</v>
      </c>
      <c r="AX284" s="235">
        <f>IF(AS284&lt;&gt;"N/A",AS284-AR284,"N/A")</f>
        <v>28.430893550537405</v>
      </c>
      <c r="AZ284" s="38">
        <v>271</v>
      </c>
    </row>
    <row r="285" spans="2:52" ht="12.75">
      <c r="B285" s="35" t="s">
        <v>178</v>
      </c>
      <c r="C285" s="8"/>
      <c r="D285" s="8">
        <v>6</v>
      </c>
      <c r="E285" s="39"/>
      <c r="F285" s="40" t="s">
        <v>185</v>
      </c>
      <c r="G285" s="39"/>
      <c r="H285" s="39"/>
      <c r="I285" s="39"/>
      <c r="J285" s="43">
        <v>62</v>
      </c>
      <c r="K285" s="43">
        <v>17</v>
      </c>
      <c r="L285" s="8"/>
      <c r="M285" s="44">
        <f>J285/K285</f>
        <v>3.6470588235294117</v>
      </c>
      <c r="N285" s="122" t="str">
        <f>IF($L285&lt;&gt;0,($J285/$L285),"N/A")</f>
        <v>N/A</v>
      </c>
      <c r="O285" s="316"/>
      <c r="P285" s="316"/>
      <c r="Q285" s="44">
        <v>3.78</v>
      </c>
      <c r="R285" s="47">
        <f>Q285*M285</f>
        <v>13.785882352941176</v>
      </c>
      <c r="S285" s="316"/>
      <c r="T285" s="316"/>
      <c r="U285" s="44">
        <v>2.27</v>
      </c>
      <c r="V285" s="47">
        <f>U285*M285</f>
        <v>8.278823529411765</v>
      </c>
      <c r="W285" s="316"/>
      <c r="X285" s="316"/>
      <c r="Y285" s="44">
        <v>1.52</v>
      </c>
      <c r="Z285" s="47">
        <f>Y285*M285</f>
        <v>5.543529411764706</v>
      </c>
      <c r="AA285" s="316"/>
      <c r="AB285" s="316"/>
      <c r="AC285" s="44">
        <v>1.18</v>
      </c>
      <c r="AD285" s="123">
        <f>AC285*M285</f>
        <v>4.303529411764705</v>
      </c>
      <c r="AE285" s="316"/>
      <c r="AF285" s="316"/>
      <c r="AG285" s="44">
        <v>0.96</v>
      </c>
      <c r="AH285" s="123">
        <f>AG285*M285</f>
        <v>3.501176470588235</v>
      </c>
      <c r="AI285" s="316"/>
      <c r="AJ285" s="316"/>
      <c r="AK285" s="124">
        <v>0.82</v>
      </c>
      <c r="AL285" s="125">
        <f>AK285*M285</f>
        <v>2.9905882352941173</v>
      </c>
      <c r="AM285" s="50"/>
      <c r="AN285" s="51">
        <f t="shared" si="305"/>
        <v>31.80925590145002</v>
      </c>
      <c r="AO285" s="52">
        <f t="shared" si="306"/>
        <v>52.96871687554231</v>
      </c>
      <c r="AP285" s="52">
        <f t="shared" si="307"/>
        <v>79.10459691281648</v>
      </c>
      <c r="AQ285" s="52">
        <f t="shared" si="308"/>
        <v>101.89744687074668</v>
      </c>
      <c r="AR285" s="156">
        <f t="shared" si="309"/>
        <v>125.24894511195942</v>
      </c>
      <c r="AS285" s="53">
        <f t="shared" si="310"/>
        <v>146.63291135058668</v>
      </c>
      <c r="AT285" s="54">
        <f t="shared" si="311"/>
        <v>21.159460974092294</v>
      </c>
      <c r="AU285" s="52">
        <f t="shared" si="311"/>
        <v>26.135880037274163</v>
      </c>
      <c r="AV285" s="52">
        <f t="shared" si="311"/>
        <v>22.7928499579302</v>
      </c>
      <c r="AW285" s="52">
        <f>IF(AR285&lt;&gt;"N/A",AR285-AQ285,"N/A")</f>
        <v>23.351498241212738</v>
      </c>
      <c r="AX285" s="53">
        <f>IF(AS285&lt;&gt;"N/A",AS285-AR285,"N/A")</f>
        <v>21.383966238627266</v>
      </c>
      <c r="AZ285" s="38">
        <v>272</v>
      </c>
    </row>
    <row r="286" spans="2:52" ht="12.75">
      <c r="B286" s="35" t="s">
        <v>179</v>
      </c>
      <c r="C286" s="8"/>
      <c r="D286" s="8">
        <v>6</v>
      </c>
      <c r="E286" s="39"/>
      <c r="F286" s="40" t="s">
        <v>185</v>
      </c>
      <c r="G286" s="39"/>
      <c r="H286" s="39"/>
      <c r="I286" s="39"/>
      <c r="J286" s="43">
        <v>62</v>
      </c>
      <c r="K286" s="43">
        <v>17</v>
      </c>
      <c r="L286" s="8"/>
      <c r="M286" s="44">
        <f aca="true" t="shared" si="312" ref="M286:M300">J286/K286</f>
        <v>3.6470588235294117</v>
      </c>
      <c r="N286" s="122" t="str">
        <f aca="true" t="shared" si="313" ref="N286:N300">IF($L286&lt;&gt;0,($J286/$L286),"N/A")</f>
        <v>N/A</v>
      </c>
      <c r="O286" s="316"/>
      <c r="P286" s="316"/>
      <c r="Q286" s="44">
        <v>3.78</v>
      </c>
      <c r="R286" s="47">
        <f aca="true" t="shared" si="314" ref="R286:R300">Q286*M286</f>
        <v>13.785882352941176</v>
      </c>
      <c r="S286" s="316"/>
      <c r="T286" s="316"/>
      <c r="U286" s="44">
        <v>2.27</v>
      </c>
      <c r="V286" s="47">
        <f aca="true" t="shared" si="315" ref="V286:V300">U286*M286</f>
        <v>8.278823529411765</v>
      </c>
      <c r="W286" s="316"/>
      <c r="X286" s="316"/>
      <c r="Y286" s="44">
        <v>1.52</v>
      </c>
      <c r="Z286" s="47">
        <f aca="true" t="shared" si="316" ref="Z286:Z300">Y286*M286</f>
        <v>5.543529411764706</v>
      </c>
      <c r="AA286" s="316"/>
      <c r="AB286" s="316"/>
      <c r="AC286" s="44">
        <v>1.18</v>
      </c>
      <c r="AD286" s="123">
        <f aca="true" t="shared" si="317" ref="AD286:AD300">AC286*M286</f>
        <v>4.303529411764705</v>
      </c>
      <c r="AE286" s="316"/>
      <c r="AF286" s="316"/>
      <c r="AG286" s="44">
        <v>0.96</v>
      </c>
      <c r="AH286" s="123">
        <f aca="true" t="shared" si="318" ref="AH286:AH300">AG286*M286</f>
        <v>3.501176470588235</v>
      </c>
      <c r="AI286" s="316"/>
      <c r="AJ286" s="316"/>
      <c r="AK286" s="124">
        <v>0.82</v>
      </c>
      <c r="AL286" s="125">
        <f aca="true" t="shared" si="319" ref="AL286:AL300">AK286*M286</f>
        <v>2.9905882352941173</v>
      </c>
      <c r="AM286" s="50"/>
      <c r="AN286" s="51">
        <f t="shared" si="305"/>
        <v>31.80925590145002</v>
      </c>
      <c r="AO286" s="52">
        <f t="shared" si="306"/>
        <v>52.96871687554231</v>
      </c>
      <c r="AP286" s="52">
        <f t="shared" si="307"/>
        <v>79.10459691281648</v>
      </c>
      <c r="AQ286" s="52">
        <f t="shared" si="308"/>
        <v>101.89744687074668</v>
      </c>
      <c r="AR286" s="156">
        <f t="shared" si="309"/>
        <v>125.24894511195942</v>
      </c>
      <c r="AS286" s="53">
        <f t="shared" si="310"/>
        <v>146.63291135058668</v>
      </c>
      <c r="AT286" s="54">
        <f aca="true" t="shared" si="320" ref="AT286:AT292">AO286-AN286</f>
        <v>21.159460974092294</v>
      </c>
      <c r="AU286" s="52">
        <f aca="true" t="shared" si="321" ref="AU286:AU292">AP286-AO286</f>
        <v>26.135880037274163</v>
      </c>
      <c r="AV286" s="52">
        <f aca="true" t="shared" si="322" ref="AV286:AV292">AQ286-AP286</f>
        <v>22.7928499579302</v>
      </c>
      <c r="AW286" s="52">
        <f aca="true" t="shared" si="323" ref="AW286:AW292">IF(AR286&lt;&gt;"N/A",AR286-AQ286,"N/A")</f>
        <v>23.351498241212738</v>
      </c>
      <c r="AX286" s="53">
        <f aca="true" t="shared" si="324" ref="AX286:AX292">IF(AS286&lt;&gt;"N/A",AS286-AR286,"N/A")</f>
        <v>21.383966238627266</v>
      </c>
      <c r="AZ286" s="38">
        <v>273</v>
      </c>
    </row>
    <row r="287" spans="2:52" ht="12.75">
      <c r="B287" s="297" t="s">
        <v>180</v>
      </c>
      <c r="C287" s="8"/>
      <c r="D287" s="8">
        <v>6</v>
      </c>
      <c r="E287" s="39"/>
      <c r="F287" s="40" t="s">
        <v>185</v>
      </c>
      <c r="G287" s="39"/>
      <c r="H287" s="39"/>
      <c r="I287" s="39"/>
      <c r="J287" s="43">
        <v>63</v>
      </c>
      <c r="K287" s="43">
        <v>16</v>
      </c>
      <c r="L287" s="8"/>
      <c r="M287" s="44">
        <f t="shared" si="312"/>
        <v>3.9375</v>
      </c>
      <c r="N287" s="122" t="str">
        <f t="shared" si="313"/>
        <v>N/A</v>
      </c>
      <c r="O287" s="316">
        <v>34</v>
      </c>
      <c r="P287" s="316">
        <v>9</v>
      </c>
      <c r="Q287" s="44">
        <f>O287/P287</f>
        <v>3.7777777777777777</v>
      </c>
      <c r="R287" s="47">
        <f t="shared" si="314"/>
        <v>14.875</v>
      </c>
      <c r="S287" s="316">
        <v>34</v>
      </c>
      <c r="T287" s="316">
        <v>15</v>
      </c>
      <c r="U287" s="44">
        <f>S287/T287</f>
        <v>2.2666666666666666</v>
      </c>
      <c r="V287" s="47">
        <f t="shared" si="315"/>
        <v>8.924999999999999</v>
      </c>
      <c r="W287" s="316">
        <v>32</v>
      </c>
      <c r="X287" s="316">
        <v>21</v>
      </c>
      <c r="Y287" s="44">
        <f>W287/X287</f>
        <v>1.5238095238095237</v>
      </c>
      <c r="Z287" s="47">
        <f t="shared" si="316"/>
        <v>6</v>
      </c>
      <c r="AA287" s="316">
        <v>31</v>
      </c>
      <c r="AB287" s="316">
        <v>28</v>
      </c>
      <c r="AC287" s="44">
        <f>AA287/AB287</f>
        <v>1.1071428571428572</v>
      </c>
      <c r="AD287" s="123">
        <f t="shared" si="317"/>
        <v>4.359375</v>
      </c>
      <c r="AE287" s="316">
        <v>28</v>
      </c>
      <c r="AF287" s="316">
        <v>31</v>
      </c>
      <c r="AG287" s="44">
        <f>AE287/AF287</f>
        <v>0.9032258064516129</v>
      </c>
      <c r="AH287" s="123">
        <f t="shared" si="318"/>
        <v>3.5564516129032255</v>
      </c>
      <c r="AI287" s="316">
        <v>30</v>
      </c>
      <c r="AJ287" s="316">
        <v>39</v>
      </c>
      <c r="AK287" s="124">
        <f>AI287/AJ287</f>
        <v>0.7692307692307693</v>
      </c>
      <c r="AL287" s="125">
        <f t="shared" si="319"/>
        <v>3.028846153846154</v>
      </c>
      <c r="AM287" s="50"/>
      <c r="AN287" s="51">
        <f t="shared" si="305"/>
        <v>29.480246022990908</v>
      </c>
      <c r="AO287" s="52">
        <f t="shared" si="306"/>
        <v>49.13374337165152</v>
      </c>
      <c r="AP287" s="52">
        <f t="shared" si="307"/>
        <v>73.08644326533162</v>
      </c>
      <c r="AQ287" s="52">
        <f t="shared" si="308"/>
        <v>100.59209395658544</v>
      </c>
      <c r="AR287" s="156">
        <f t="shared" si="309"/>
        <v>123.30229884219213</v>
      </c>
      <c r="AS287" s="53">
        <f t="shared" si="310"/>
        <v>144.78076380179974</v>
      </c>
      <c r="AT287" s="54">
        <f t="shared" si="320"/>
        <v>19.65349734866061</v>
      </c>
      <c r="AU287" s="52">
        <f t="shared" si="321"/>
        <v>23.952699893680105</v>
      </c>
      <c r="AV287" s="52">
        <f t="shared" si="322"/>
        <v>27.50565069125382</v>
      </c>
      <c r="AW287" s="52">
        <f t="shared" si="323"/>
        <v>22.710204885606686</v>
      </c>
      <c r="AX287" s="53">
        <f t="shared" si="324"/>
        <v>21.478464959607606</v>
      </c>
      <c r="AZ287" s="38">
        <v>274</v>
      </c>
    </row>
    <row r="288" spans="2:52" ht="12.75">
      <c r="B288" s="35" t="s">
        <v>181</v>
      </c>
      <c r="C288" s="8"/>
      <c r="D288" s="8">
        <v>6</v>
      </c>
      <c r="E288" s="39"/>
      <c r="F288" s="39" t="s">
        <v>185</v>
      </c>
      <c r="G288" s="39"/>
      <c r="H288" s="39"/>
      <c r="I288" s="39"/>
      <c r="J288" s="43">
        <v>61</v>
      </c>
      <c r="K288" s="43">
        <v>18</v>
      </c>
      <c r="L288" s="8"/>
      <c r="M288" s="44">
        <f t="shared" si="312"/>
        <v>3.388888888888889</v>
      </c>
      <c r="N288" s="122" t="str">
        <f t="shared" si="313"/>
        <v>N/A</v>
      </c>
      <c r="O288" s="316"/>
      <c r="P288" s="316"/>
      <c r="Q288" s="44">
        <v>3.78</v>
      </c>
      <c r="R288" s="47">
        <f t="shared" si="314"/>
        <v>12.809999999999999</v>
      </c>
      <c r="S288" s="316"/>
      <c r="T288" s="316"/>
      <c r="U288" s="44">
        <v>2.27</v>
      </c>
      <c r="V288" s="47">
        <f t="shared" si="315"/>
        <v>7.692777777777778</v>
      </c>
      <c r="W288" s="316"/>
      <c r="X288" s="316"/>
      <c r="Y288" s="44">
        <v>1.52</v>
      </c>
      <c r="Z288" s="47">
        <f t="shared" si="316"/>
        <v>5.151111111111111</v>
      </c>
      <c r="AA288" s="316"/>
      <c r="AB288" s="316"/>
      <c r="AC288" s="44">
        <v>1.11</v>
      </c>
      <c r="AD288" s="123">
        <f t="shared" si="317"/>
        <v>3.761666666666667</v>
      </c>
      <c r="AE288" s="316"/>
      <c r="AF288" s="316"/>
      <c r="AG288" s="44">
        <v>0.86</v>
      </c>
      <c r="AH288" s="123">
        <f t="shared" si="318"/>
        <v>2.9144444444444444</v>
      </c>
      <c r="AI288" s="316"/>
      <c r="AJ288" s="316"/>
      <c r="AK288" s="124">
        <v>0.73</v>
      </c>
      <c r="AL288" s="125">
        <f t="shared" si="319"/>
        <v>2.473888888888889</v>
      </c>
      <c r="AM288" s="50"/>
      <c r="AN288" s="51">
        <f t="shared" si="305"/>
        <v>34.232526119593274</v>
      </c>
      <c r="AO288" s="52">
        <f t="shared" si="306"/>
        <v>57.00394217271478</v>
      </c>
      <c r="AP288" s="52">
        <f t="shared" si="307"/>
        <v>85.13088732372536</v>
      </c>
      <c r="AQ288" s="52">
        <f t="shared" si="308"/>
        <v>116.5756294883446</v>
      </c>
      <c r="AR288" s="156">
        <f t="shared" si="309"/>
        <v>150.46389387449136</v>
      </c>
      <c r="AS288" s="53">
        <f t="shared" si="310"/>
        <v>177.25883387953775</v>
      </c>
      <c r="AT288" s="54">
        <f t="shared" si="320"/>
        <v>22.771416053121506</v>
      </c>
      <c r="AU288" s="52">
        <f t="shared" si="321"/>
        <v>28.12694515101058</v>
      </c>
      <c r="AV288" s="52">
        <f t="shared" si="322"/>
        <v>31.444742164619242</v>
      </c>
      <c r="AW288" s="52">
        <f t="shared" si="323"/>
        <v>33.88826438614676</v>
      </c>
      <c r="AX288" s="53">
        <f t="shared" si="324"/>
        <v>26.794940005046385</v>
      </c>
      <c r="AZ288" s="38">
        <v>275</v>
      </c>
    </row>
    <row r="289" spans="2:52" ht="12.75">
      <c r="B289" s="297" t="s">
        <v>182</v>
      </c>
      <c r="C289" s="8"/>
      <c r="D289" s="8">
        <v>6</v>
      </c>
      <c r="E289" s="39"/>
      <c r="F289" s="39" t="s">
        <v>186</v>
      </c>
      <c r="G289" s="39"/>
      <c r="H289" s="39"/>
      <c r="I289" s="39"/>
      <c r="J289" s="43">
        <v>62</v>
      </c>
      <c r="K289" s="43">
        <v>17</v>
      </c>
      <c r="L289" s="8"/>
      <c r="M289" s="44">
        <f t="shared" si="312"/>
        <v>3.6470588235294117</v>
      </c>
      <c r="N289" s="122" t="str">
        <f t="shared" si="313"/>
        <v>N/A</v>
      </c>
      <c r="O289" s="316">
        <v>34</v>
      </c>
      <c r="P289" s="316">
        <v>9</v>
      </c>
      <c r="Q289" s="44">
        <f>O289/P289</f>
        <v>3.7777777777777777</v>
      </c>
      <c r="R289" s="47">
        <f t="shared" si="314"/>
        <v>13.777777777777777</v>
      </c>
      <c r="S289" s="316">
        <v>33</v>
      </c>
      <c r="T289" s="316">
        <v>16</v>
      </c>
      <c r="U289" s="44">
        <f>S289/T289</f>
        <v>2.0625</v>
      </c>
      <c r="V289" s="47">
        <f t="shared" si="315"/>
        <v>7.522058823529411</v>
      </c>
      <c r="W289" s="316">
        <v>32</v>
      </c>
      <c r="X289" s="316">
        <v>22</v>
      </c>
      <c r="Y289" s="44">
        <f>W289/X289</f>
        <v>1.4545454545454546</v>
      </c>
      <c r="Z289" s="47">
        <f t="shared" si="316"/>
        <v>5.304812834224599</v>
      </c>
      <c r="AA289" s="316">
        <v>31</v>
      </c>
      <c r="AB289" s="316">
        <v>28</v>
      </c>
      <c r="AC289" s="44">
        <f>AA289/AB289</f>
        <v>1.1071428571428572</v>
      </c>
      <c r="AD289" s="123">
        <f t="shared" si="317"/>
        <v>4.03781512605042</v>
      </c>
      <c r="AE289" s="316">
        <v>28</v>
      </c>
      <c r="AF289" s="316">
        <v>32</v>
      </c>
      <c r="AG289" s="44">
        <f>AE289/AF289</f>
        <v>0.875</v>
      </c>
      <c r="AH289" s="123">
        <f t="shared" si="318"/>
        <v>3.191176470588235</v>
      </c>
      <c r="AI289" s="316">
        <v>29</v>
      </c>
      <c r="AJ289" s="316">
        <v>40</v>
      </c>
      <c r="AK289" s="124">
        <f>AI289/AJ289</f>
        <v>0.725</v>
      </c>
      <c r="AL289" s="125">
        <f t="shared" si="319"/>
        <v>2.6441176470588235</v>
      </c>
      <c r="AM289" s="50"/>
      <c r="AN289" s="51">
        <f t="shared" si="305"/>
        <v>31.82796722845087</v>
      </c>
      <c r="AO289" s="52">
        <f t="shared" si="306"/>
        <v>58.297690815748396</v>
      </c>
      <c r="AP289" s="52">
        <f t="shared" si="307"/>
        <v>82.66430377389324</v>
      </c>
      <c r="AQ289" s="52">
        <f t="shared" si="308"/>
        <v>108.60295627772483</v>
      </c>
      <c r="AR289" s="156">
        <f t="shared" si="309"/>
        <v>137.41598549426405</v>
      </c>
      <c r="AS289" s="53">
        <f t="shared" si="310"/>
        <v>165.84687904480145</v>
      </c>
      <c r="AT289" s="54">
        <f t="shared" si="320"/>
        <v>26.469723587297526</v>
      </c>
      <c r="AU289" s="52">
        <f t="shared" si="321"/>
        <v>24.36661295814484</v>
      </c>
      <c r="AV289" s="52">
        <f t="shared" si="322"/>
        <v>25.93865250383159</v>
      </c>
      <c r="AW289" s="52">
        <f t="shared" si="323"/>
        <v>28.81302921653922</v>
      </c>
      <c r="AX289" s="53">
        <f t="shared" si="324"/>
        <v>28.430893550537405</v>
      </c>
      <c r="AZ289" s="38">
        <v>276</v>
      </c>
    </row>
    <row r="290" spans="2:52" ht="12.75">
      <c r="B290" s="35" t="s">
        <v>183</v>
      </c>
      <c r="C290" s="8"/>
      <c r="D290" s="8">
        <v>6</v>
      </c>
      <c r="E290" s="39"/>
      <c r="F290" s="39" t="s">
        <v>187</v>
      </c>
      <c r="G290" s="39"/>
      <c r="H290" s="39"/>
      <c r="I290" s="39"/>
      <c r="J290" s="43">
        <v>62</v>
      </c>
      <c r="K290" s="43">
        <v>17</v>
      </c>
      <c r="L290" s="8"/>
      <c r="M290" s="44">
        <f t="shared" si="312"/>
        <v>3.6470588235294117</v>
      </c>
      <c r="N290" s="122" t="str">
        <f t="shared" si="313"/>
        <v>N/A</v>
      </c>
      <c r="O290" s="316"/>
      <c r="P290" s="316"/>
      <c r="Q290" s="44">
        <v>3.78</v>
      </c>
      <c r="R290" s="47">
        <f t="shared" si="314"/>
        <v>13.785882352941176</v>
      </c>
      <c r="S290" s="316"/>
      <c r="T290" s="316"/>
      <c r="U290" s="44">
        <v>2.27</v>
      </c>
      <c r="V290" s="47">
        <f t="shared" si="315"/>
        <v>8.278823529411765</v>
      </c>
      <c r="W290" s="316"/>
      <c r="X290" s="316"/>
      <c r="Y290" s="44">
        <v>1.52</v>
      </c>
      <c r="Z290" s="47">
        <f t="shared" si="316"/>
        <v>5.543529411764706</v>
      </c>
      <c r="AA290" s="316"/>
      <c r="AB290" s="316"/>
      <c r="AC290" s="44">
        <v>1.18</v>
      </c>
      <c r="AD290" s="123">
        <f t="shared" si="317"/>
        <v>4.303529411764705</v>
      </c>
      <c r="AE290" s="316"/>
      <c r="AF290" s="316"/>
      <c r="AG290" s="44">
        <v>0.96</v>
      </c>
      <c r="AH290" s="123">
        <f t="shared" si="318"/>
        <v>3.501176470588235</v>
      </c>
      <c r="AI290" s="316"/>
      <c r="AJ290" s="316"/>
      <c r="AK290" s="124">
        <v>0.82</v>
      </c>
      <c r="AL290" s="125">
        <f t="shared" si="319"/>
        <v>2.9905882352941173</v>
      </c>
      <c r="AM290" s="50"/>
      <c r="AN290" s="51">
        <f t="shared" si="305"/>
        <v>31.80925590145002</v>
      </c>
      <c r="AO290" s="52">
        <f t="shared" si="306"/>
        <v>52.96871687554231</v>
      </c>
      <c r="AP290" s="52">
        <f t="shared" si="307"/>
        <v>79.10459691281648</v>
      </c>
      <c r="AQ290" s="52">
        <f t="shared" si="308"/>
        <v>101.89744687074668</v>
      </c>
      <c r="AR290" s="156">
        <f t="shared" si="309"/>
        <v>125.24894511195942</v>
      </c>
      <c r="AS290" s="53">
        <f t="shared" si="310"/>
        <v>146.63291135058668</v>
      </c>
      <c r="AT290" s="54">
        <f t="shared" si="320"/>
        <v>21.159460974092294</v>
      </c>
      <c r="AU290" s="52">
        <f t="shared" si="321"/>
        <v>26.135880037274163</v>
      </c>
      <c r="AV290" s="52">
        <f t="shared" si="322"/>
        <v>22.7928499579302</v>
      </c>
      <c r="AW290" s="52">
        <f t="shared" si="323"/>
        <v>23.351498241212738</v>
      </c>
      <c r="AX290" s="53">
        <f t="shared" si="324"/>
        <v>21.383966238627266</v>
      </c>
      <c r="AZ290" s="38">
        <v>277</v>
      </c>
    </row>
    <row r="291" spans="2:52" ht="12.75">
      <c r="B291" s="35" t="s">
        <v>188</v>
      </c>
      <c r="C291" s="8"/>
      <c r="D291" s="8">
        <v>6</v>
      </c>
      <c r="E291" s="39"/>
      <c r="F291" s="39"/>
      <c r="G291" s="39"/>
      <c r="H291" s="39"/>
      <c r="I291" s="39"/>
      <c r="J291" s="43">
        <v>62</v>
      </c>
      <c r="K291" s="43">
        <v>17</v>
      </c>
      <c r="L291" s="8"/>
      <c r="M291" s="44">
        <f t="shared" si="312"/>
        <v>3.6470588235294117</v>
      </c>
      <c r="N291" s="122" t="str">
        <f t="shared" si="313"/>
        <v>N/A</v>
      </c>
      <c r="O291" s="316"/>
      <c r="P291" s="316"/>
      <c r="Q291" s="44">
        <v>3.78</v>
      </c>
      <c r="R291" s="47">
        <f t="shared" si="314"/>
        <v>13.785882352941176</v>
      </c>
      <c r="S291" s="316"/>
      <c r="T291" s="316"/>
      <c r="U291" s="44">
        <v>2.06</v>
      </c>
      <c r="V291" s="47">
        <f t="shared" si="315"/>
        <v>7.512941176470588</v>
      </c>
      <c r="W291" s="316"/>
      <c r="X291" s="316"/>
      <c r="Y291" s="44">
        <v>1.45</v>
      </c>
      <c r="Z291" s="47">
        <f t="shared" si="316"/>
        <v>5.288235294117647</v>
      </c>
      <c r="AA291" s="316"/>
      <c r="AB291" s="316"/>
      <c r="AC291" s="44">
        <v>1.11</v>
      </c>
      <c r="AD291" s="123">
        <f t="shared" si="317"/>
        <v>4.048235294117648</v>
      </c>
      <c r="AE291" s="316"/>
      <c r="AF291" s="316"/>
      <c r="AG291" s="44">
        <v>0.88</v>
      </c>
      <c r="AH291" s="123">
        <f t="shared" si="318"/>
        <v>3.2094117647058824</v>
      </c>
      <c r="AI291" s="316"/>
      <c r="AJ291" s="316"/>
      <c r="AK291" s="124">
        <v>0.73</v>
      </c>
      <c r="AL291" s="125">
        <f t="shared" si="319"/>
        <v>2.6623529411764704</v>
      </c>
      <c r="AM291" s="50"/>
      <c r="AN291" s="51">
        <f t="shared" si="305"/>
        <v>31.80925590145002</v>
      </c>
      <c r="AO291" s="52">
        <f t="shared" si="306"/>
        <v>58.36844044052479</v>
      </c>
      <c r="AP291" s="52">
        <f t="shared" si="307"/>
        <v>82.92343952240073</v>
      </c>
      <c r="AQ291" s="52">
        <f t="shared" si="308"/>
        <v>108.32341198872167</v>
      </c>
      <c r="AR291" s="156">
        <f t="shared" si="309"/>
        <v>136.6352128494103</v>
      </c>
      <c r="AS291" s="53">
        <f t="shared" si="310"/>
        <v>164.71094151709738</v>
      </c>
      <c r="AT291" s="54">
        <f t="shared" si="320"/>
        <v>26.559184539074774</v>
      </c>
      <c r="AU291" s="52">
        <f t="shared" si="321"/>
        <v>24.554999081875934</v>
      </c>
      <c r="AV291" s="52">
        <f t="shared" si="322"/>
        <v>25.399972466320946</v>
      </c>
      <c r="AW291" s="52">
        <f t="shared" si="323"/>
        <v>28.31180086068862</v>
      </c>
      <c r="AX291" s="53">
        <f t="shared" si="324"/>
        <v>28.075728667687088</v>
      </c>
      <c r="AZ291" s="38">
        <v>278</v>
      </c>
    </row>
    <row r="292" spans="2:52" ht="12.75">
      <c r="B292" s="35" t="s">
        <v>184</v>
      </c>
      <c r="C292" s="8"/>
      <c r="D292" s="8">
        <v>6</v>
      </c>
      <c r="E292" s="39"/>
      <c r="F292" s="39" t="s">
        <v>185</v>
      </c>
      <c r="G292" s="39"/>
      <c r="H292" s="39"/>
      <c r="I292" s="39"/>
      <c r="J292" s="43">
        <v>63</v>
      </c>
      <c r="K292" s="43">
        <v>16</v>
      </c>
      <c r="L292" s="8"/>
      <c r="M292" s="44">
        <f t="shared" si="312"/>
        <v>3.9375</v>
      </c>
      <c r="N292" s="122" t="str">
        <f t="shared" si="313"/>
        <v>N/A</v>
      </c>
      <c r="O292" s="316"/>
      <c r="P292" s="316"/>
      <c r="Q292" s="44">
        <v>3.78</v>
      </c>
      <c r="R292" s="47">
        <f t="shared" si="314"/>
        <v>14.88375</v>
      </c>
      <c r="S292" s="316"/>
      <c r="T292" s="316"/>
      <c r="U292" s="44">
        <v>2.27</v>
      </c>
      <c r="V292" s="47">
        <f t="shared" si="315"/>
        <v>8.938125</v>
      </c>
      <c r="W292" s="316"/>
      <c r="X292" s="316"/>
      <c r="Y292" s="44">
        <v>1.65</v>
      </c>
      <c r="Z292" s="47">
        <f t="shared" si="316"/>
        <v>6.496874999999999</v>
      </c>
      <c r="AA292" s="316"/>
      <c r="AB292" s="316"/>
      <c r="AC292" s="44">
        <v>1.27</v>
      </c>
      <c r="AD292" s="123">
        <f t="shared" si="317"/>
        <v>5.000625</v>
      </c>
      <c r="AE292" s="316"/>
      <c r="AF292" s="316"/>
      <c r="AG292" s="44">
        <v>1.03</v>
      </c>
      <c r="AH292" s="123">
        <f t="shared" si="318"/>
        <v>4.055625</v>
      </c>
      <c r="AI292" s="316"/>
      <c r="AJ292" s="316"/>
      <c r="AK292" s="124">
        <v>0.86</v>
      </c>
      <c r="AL292" s="125">
        <f t="shared" si="319"/>
        <v>3.38625</v>
      </c>
      <c r="AM292" s="50"/>
      <c r="AN292" s="51">
        <f t="shared" si="305"/>
        <v>29.462914896581154</v>
      </c>
      <c r="AO292" s="52">
        <f t="shared" si="306"/>
        <v>49.061593968756284</v>
      </c>
      <c r="AP292" s="52">
        <f t="shared" si="307"/>
        <v>67.49685958125865</v>
      </c>
      <c r="AQ292" s="52">
        <f t="shared" si="308"/>
        <v>87.69277032210768</v>
      </c>
      <c r="AR292" s="156">
        <f t="shared" si="309"/>
        <v>108.1260371932784</v>
      </c>
      <c r="AS292" s="53">
        <f t="shared" si="310"/>
        <v>129.4997887314846</v>
      </c>
      <c r="AT292" s="54">
        <f t="shared" si="320"/>
        <v>19.59867907217513</v>
      </c>
      <c r="AU292" s="52">
        <f t="shared" si="321"/>
        <v>18.435265612502363</v>
      </c>
      <c r="AV292" s="52">
        <f t="shared" si="322"/>
        <v>20.19591074084903</v>
      </c>
      <c r="AW292" s="52">
        <f t="shared" si="323"/>
        <v>20.43326687117073</v>
      </c>
      <c r="AX292" s="53">
        <f t="shared" si="324"/>
        <v>21.373751538206207</v>
      </c>
      <c r="AZ292" s="38">
        <v>279</v>
      </c>
    </row>
    <row r="293" spans="2:52" ht="12.75">
      <c r="B293" s="297" t="s">
        <v>614</v>
      </c>
      <c r="C293" s="32"/>
      <c r="D293" s="32">
        <v>6</v>
      </c>
      <c r="E293" s="186"/>
      <c r="F293" s="345" t="s">
        <v>618</v>
      </c>
      <c r="G293" s="186"/>
      <c r="H293" s="186"/>
      <c r="I293" s="186"/>
      <c r="J293" s="280">
        <v>62</v>
      </c>
      <c r="K293" s="280">
        <v>17</v>
      </c>
      <c r="L293" s="32"/>
      <c r="M293" s="188">
        <f t="shared" si="312"/>
        <v>3.6470588235294117</v>
      </c>
      <c r="N293" s="122" t="str">
        <f t="shared" si="313"/>
        <v>N/A</v>
      </c>
      <c r="O293" s="316">
        <v>34</v>
      </c>
      <c r="P293" s="316">
        <v>9</v>
      </c>
      <c r="Q293" s="188">
        <f aca="true" t="shared" si="325" ref="Q293:Q299">O293/P293</f>
        <v>3.7777777777777777</v>
      </c>
      <c r="R293" s="47">
        <f aca="true" t="shared" si="326" ref="R293:R299">Q293*M293</f>
        <v>13.777777777777777</v>
      </c>
      <c r="S293" s="316">
        <v>34</v>
      </c>
      <c r="T293" s="316">
        <v>15</v>
      </c>
      <c r="U293" s="188">
        <f aca="true" t="shared" si="327" ref="U293:U299">S293/T293</f>
        <v>2.2666666666666666</v>
      </c>
      <c r="V293" s="47">
        <f aca="true" t="shared" si="328" ref="V293:V299">U293*M293</f>
        <v>8.266666666666666</v>
      </c>
      <c r="W293" s="316">
        <v>32</v>
      </c>
      <c r="X293" s="316">
        <v>21</v>
      </c>
      <c r="Y293" s="44">
        <f aca="true" t="shared" si="329" ref="Y293:Y299">W293/X293</f>
        <v>1.5238095238095237</v>
      </c>
      <c r="Z293" s="47">
        <f aca="true" t="shared" si="330" ref="Z293:Z299">Y293*M293</f>
        <v>5.557422969187675</v>
      </c>
      <c r="AA293" s="316">
        <v>32</v>
      </c>
      <c r="AB293" s="316">
        <v>27</v>
      </c>
      <c r="AC293" s="44">
        <f aca="true" t="shared" si="331" ref="AC293:AC299">AA293/AB293</f>
        <v>1.1851851851851851</v>
      </c>
      <c r="AD293" s="123">
        <f aca="true" t="shared" si="332" ref="AD293:AD299">AC293*M293</f>
        <v>4.322440087145969</v>
      </c>
      <c r="AE293" s="316">
        <v>29</v>
      </c>
      <c r="AF293" s="316">
        <v>30</v>
      </c>
      <c r="AG293" s="44">
        <f aca="true" t="shared" si="333" ref="AG293:AG299">AE293/AF293</f>
        <v>0.9666666666666667</v>
      </c>
      <c r="AH293" s="123">
        <f aca="true" t="shared" si="334" ref="AH293:AH299">AG293*M293</f>
        <v>3.5254901960784313</v>
      </c>
      <c r="AI293" s="316">
        <v>31</v>
      </c>
      <c r="AJ293" s="316">
        <v>38</v>
      </c>
      <c r="AK293" s="360">
        <f aca="true" t="shared" si="335" ref="AK293:AK299">AI293/AJ293</f>
        <v>0.8157894736842105</v>
      </c>
      <c r="AL293" s="125">
        <f aca="true" t="shared" si="336" ref="AL293:AL299">AK293*M293</f>
        <v>2.9752321981424146</v>
      </c>
      <c r="AM293" s="50"/>
      <c r="AN293" s="51">
        <f aca="true" t="shared" si="337" ref="AN293:AN299">($AO$4/(Q293*$M293))*$AW$4/(12*5280)*60</f>
        <v>31.82796722845087</v>
      </c>
      <c r="AO293" s="52">
        <f aca="true" t="shared" si="338" ref="AO293:AO299">($AO$4/(U293*$M293))*$AW$4/(12*5280)*60</f>
        <v>53.04661204741812</v>
      </c>
      <c r="AP293" s="52">
        <f aca="true" t="shared" si="339" ref="AP293:AP299">($AO$4/(Y293*$M293))*$AW$4/(12*5280)*60</f>
        <v>78.90683542053443</v>
      </c>
      <c r="AQ293" s="52">
        <f aca="true" t="shared" si="340" ref="AQ293:AQ299">($AO$4/(AC293*$M293))*$AW$4/(12*5280)*60</f>
        <v>101.45164554068715</v>
      </c>
      <c r="AR293" s="156">
        <f aca="true" t="shared" si="341" ref="AR293:AR299">IF(AG293&lt;&gt;0,($AO$4/(AG293*$M293))*$AW$4/(12*5280)*60,"N/A")</f>
        <v>124.38515928360108</v>
      </c>
      <c r="AS293" s="53">
        <f aca="true" t="shared" si="342" ref="AS293:AS299">IF(AK293&lt;&gt;0,($AO$4/(AK293*$M293))*$AW$4/(12*5280)*60,"N/A")</f>
        <v>147.38972637691228</v>
      </c>
      <c r="AT293" s="54">
        <f aca="true" t="shared" si="343" ref="AT293:AT299">AO293-AN293</f>
        <v>21.218644818967253</v>
      </c>
      <c r="AU293" s="52">
        <f aca="true" t="shared" si="344" ref="AU293:AU299">AP293-AO293</f>
        <v>25.860223373116312</v>
      </c>
      <c r="AV293" s="52">
        <f aca="true" t="shared" si="345" ref="AV293:AV299">AQ293-AP293</f>
        <v>22.544810120152718</v>
      </c>
      <c r="AW293" s="52">
        <f aca="true" t="shared" si="346" ref="AW293:AW299">IF(AR293&lt;&gt;"N/A",AR293-AQ293,"N/A")</f>
        <v>22.93351374291393</v>
      </c>
      <c r="AX293" s="53">
        <f aca="true" t="shared" si="347" ref="AX293:AX299">IF(AS293&lt;&gt;"N/A",AS293-AR293,"N/A")</f>
        <v>23.004567093311195</v>
      </c>
      <c r="AZ293" s="38">
        <v>280</v>
      </c>
    </row>
    <row r="294" spans="2:52" ht="12.75">
      <c r="B294" s="297" t="s">
        <v>612</v>
      </c>
      <c r="C294" s="32"/>
      <c r="D294" s="32">
        <v>6</v>
      </c>
      <c r="E294" s="186"/>
      <c r="F294" s="345" t="s">
        <v>619</v>
      </c>
      <c r="G294" s="186"/>
      <c r="H294" s="186"/>
      <c r="I294" s="186"/>
      <c r="J294" s="280">
        <v>63</v>
      </c>
      <c r="K294" s="280">
        <v>16</v>
      </c>
      <c r="L294" s="32"/>
      <c r="M294" s="188">
        <f t="shared" si="312"/>
        <v>3.9375</v>
      </c>
      <c r="N294" s="122" t="str">
        <f t="shared" si="313"/>
        <v>N/A</v>
      </c>
      <c r="O294" s="316">
        <v>34</v>
      </c>
      <c r="P294" s="316">
        <v>9</v>
      </c>
      <c r="Q294" s="188">
        <f t="shared" si="325"/>
        <v>3.7777777777777777</v>
      </c>
      <c r="R294" s="47">
        <f t="shared" si="326"/>
        <v>14.875</v>
      </c>
      <c r="S294" s="316">
        <v>34</v>
      </c>
      <c r="T294" s="316">
        <v>15</v>
      </c>
      <c r="U294" s="188">
        <f t="shared" si="327"/>
        <v>2.2666666666666666</v>
      </c>
      <c r="V294" s="47">
        <f t="shared" si="328"/>
        <v>8.924999999999999</v>
      </c>
      <c r="W294" s="316">
        <v>32</v>
      </c>
      <c r="X294" s="316">
        <v>21</v>
      </c>
      <c r="Y294" s="44">
        <f t="shared" si="329"/>
        <v>1.5238095238095237</v>
      </c>
      <c r="Z294" s="47">
        <f t="shared" si="330"/>
        <v>6</v>
      </c>
      <c r="AA294" s="316">
        <v>31</v>
      </c>
      <c r="AB294" s="316">
        <v>28</v>
      </c>
      <c r="AC294" s="44">
        <f t="shared" si="331"/>
        <v>1.1071428571428572</v>
      </c>
      <c r="AD294" s="123">
        <f t="shared" si="332"/>
        <v>4.359375</v>
      </c>
      <c r="AE294" s="316">
        <v>28</v>
      </c>
      <c r="AF294" s="316">
        <v>31</v>
      </c>
      <c r="AG294" s="44">
        <f t="shared" si="333"/>
        <v>0.9032258064516129</v>
      </c>
      <c r="AH294" s="123">
        <f t="shared" si="334"/>
        <v>3.5564516129032255</v>
      </c>
      <c r="AI294" s="316">
        <v>30</v>
      </c>
      <c r="AJ294" s="316">
        <v>39</v>
      </c>
      <c r="AK294" s="360">
        <f t="shared" si="335"/>
        <v>0.7692307692307693</v>
      </c>
      <c r="AL294" s="125">
        <f t="shared" si="336"/>
        <v>3.028846153846154</v>
      </c>
      <c r="AM294" s="50"/>
      <c r="AN294" s="51">
        <f t="shared" si="337"/>
        <v>29.480246022990908</v>
      </c>
      <c r="AO294" s="52">
        <f t="shared" si="338"/>
        <v>49.13374337165152</v>
      </c>
      <c r="AP294" s="52">
        <f t="shared" si="339"/>
        <v>73.08644326533162</v>
      </c>
      <c r="AQ294" s="52">
        <f t="shared" si="340"/>
        <v>100.59209395658544</v>
      </c>
      <c r="AR294" s="156">
        <f t="shared" si="341"/>
        <v>123.30229884219213</v>
      </c>
      <c r="AS294" s="53">
        <f t="shared" si="342"/>
        <v>144.78076380179974</v>
      </c>
      <c r="AT294" s="54">
        <f t="shared" si="343"/>
        <v>19.65349734866061</v>
      </c>
      <c r="AU294" s="52">
        <f t="shared" si="344"/>
        <v>23.952699893680105</v>
      </c>
      <c r="AV294" s="52">
        <f t="shared" si="345"/>
        <v>27.50565069125382</v>
      </c>
      <c r="AW294" s="52">
        <f t="shared" si="346"/>
        <v>22.710204885606686</v>
      </c>
      <c r="AX294" s="53">
        <f t="shared" si="347"/>
        <v>21.478464959607606</v>
      </c>
      <c r="AZ294" s="38">
        <v>281</v>
      </c>
    </row>
    <row r="295" spans="2:52" ht="12.75">
      <c r="B295" s="297" t="s">
        <v>609</v>
      </c>
      <c r="C295" s="32"/>
      <c r="D295" s="32">
        <v>6</v>
      </c>
      <c r="E295" s="186"/>
      <c r="F295" s="345" t="s">
        <v>620</v>
      </c>
      <c r="G295" s="186"/>
      <c r="H295" s="186"/>
      <c r="I295" s="186"/>
      <c r="J295" s="280">
        <v>62</v>
      </c>
      <c r="K295" s="280">
        <v>17</v>
      </c>
      <c r="L295" s="32"/>
      <c r="M295" s="188">
        <f t="shared" si="312"/>
        <v>3.6470588235294117</v>
      </c>
      <c r="N295" s="122" t="str">
        <f t="shared" si="313"/>
        <v>N/A</v>
      </c>
      <c r="O295" s="316">
        <v>34</v>
      </c>
      <c r="P295" s="316">
        <v>9</v>
      </c>
      <c r="Q295" s="188">
        <f t="shared" si="325"/>
        <v>3.7777777777777777</v>
      </c>
      <c r="R295" s="47">
        <f t="shared" si="326"/>
        <v>13.777777777777777</v>
      </c>
      <c r="S295" s="316">
        <v>33</v>
      </c>
      <c r="T295" s="316">
        <v>16</v>
      </c>
      <c r="U295" s="188">
        <f t="shared" si="327"/>
        <v>2.0625</v>
      </c>
      <c r="V295" s="47">
        <f t="shared" si="328"/>
        <v>7.522058823529411</v>
      </c>
      <c r="W295" s="316">
        <v>32</v>
      </c>
      <c r="X295" s="316">
        <v>22</v>
      </c>
      <c r="Y295" s="44">
        <f t="shared" si="329"/>
        <v>1.4545454545454546</v>
      </c>
      <c r="Z295" s="47">
        <f t="shared" si="330"/>
        <v>5.304812834224599</v>
      </c>
      <c r="AA295" s="316">
        <v>31</v>
      </c>
      <c r="AB295" s="316">
        <v>28</v>
      </c>
      <c r="AC295" s="44">
        <f t="shared" si="331"/>
        <v>1.1071428571428572</v>
      </c>
      <c r="AD295" s="123">
        <f t="shared" si="332"/>
        <v>4.03781512605042</v>
      </c>
      <c r="AE295" s="316">
        <v>28</v>
      </c>
      <c r="AF295" s="316">
        <v>32</v>
      </c>
      <c r="AG295" s="44">
        <f t="shared" si="333"/>
        <v>0.875</v>
      </c>
      <c r="AH295" s="123">
        <f t="shared" si="334"/>
        <v>3.191176470588235</v>
      </c>
      <c r="AI295" s="316">
        <v>29</v>
      </c>
      <c r="AJ295" s="316">
        <v>40</v>
      </c>
      <c r="AK295" s="360">
        <f t="shared" si="335"/>
        <v>0.725</v>
      </c>
      <c r="AL295" s="125">
        <f t="shared" si="336"/>
        <v>2.6441176470588235</v>
      </c>
      <c r="AM295" s="50"/>
      <c r="AN295" s="51">
        <f t="shared" si="337"/>
        <v>31.82796722845087</v>
      </c>
      <c r="AO295" s="52">
        <f t="shared" si="338"/>
        <v>58.297690815748396</v>
      </c>
      <c r="AP295" s="52">
        <f t="shared" si="339"/>
        <v>82.66430377389324</v>
      </c>
      <c r="AQ295" s="52">
        <f t="shared" si="340"/>
        <v>108.60295627772483</v>
      </c>
      <c r="AR295" s="156">
        <f t="shared" si="341"/>
        <v>137.41598549426405</v>
      </c>
      <c r="AS295" s="53">
        <f t="shared" si="342"/>
        <v>165.84687904480145</v>
      </c>
      <c r="AT295" s="54">
        <f t="shared" si="343"/>
        <v>26.469723587297526</v>
      </c>
      <c r="AU295" s="52">
        <f t="shared" si="344"/>
        <v>24.36661295814484</v>
      </c>
      <c r="AV295" s="52">
        <f t="shared" si="345"/>
        <v>25.93865250383159</v>
      </c>
      <c r="AW295" s="52">
        <f t="shared" si="346"/>
        <v>28.81302921653922</v>
      </c>
      <c r="AX295" s="53">
        <f t="shared" si="347"/>
        <v>28.430893550537405</v>
      </c>
      <c r="AZ295" s="38">
        <v>282</v>
      </c>
    </row>
    <row r="296" spans="2:52" ht="12.75">
      <c r="B296" s="297" t="s">
        <v>610</v>
      </c>
      <c r="C296" s="32"/>
      <c r="D296" s="32">
        <v>6</v>
      </c>
      <c r="E296" s="186"/>
      <c r="F296" s="345" t="s">
        <v>621</v>
      </c>
      <c r="G296" s="186"/>
      <c r="H296" s="186"/>
      <c r="I296" s="186"/>
      <c r="J296" s="280">
        <v>62</v>
      </c>
      <c r="K296" s="280">
        <v>17</v>
      </c>
      <c r="L296" s="32"/>
      <c r="M296" s="188">
        <f t="shared" si="312"/>
        <v>3.6470588235294117</v>
      </c>
      <c r="N296" s="122" t="str">
        <f t="shared" si="313"/>
        <v>N/A</v>
      </c>
      <c r="O296" s="316">
        <v>34</v>
      </c>
      <c r="P296" s="316">
        <v>9</v>
      </c>
      <c r="Q296" s="188">
        <f t="shared" si="325"/>
        <v>3.7777777777777777</v>
      </c>
      <c r="R296" s="47">
        <f t="shared" si="326"/>
        <v>13.777777777777777</v>
      </c>
      <c r="S296" s="316">
        <v>33</v>
      </c>
      <c r="T296" s="316">
        <v>16</v>
      </c>
      <c r="U296" s="188">
        <f t="shared" si="327"/>
        <v>2.0625</v>
      </c>
      <c r="V296" s="47">
        <f t="shared" si="328"/>
        <v>7.522058823529411</v>
      </c>
      <c r="W296" s="316">
        <v>32</v>
      </c>
      <c r="X296" s="316">
        <v>22</v>
      </c>
      <c r="Y296" s="44">
        <f t="shared" si="329"/>
        <v>1.4545454545454546</v>
      </c>
      <c r="Z296" s="47">
        <f t="shared" si="330"/>
        <v>5.304812834224599</v>
      </c>
      <c r="AA296" s="316">
        <v>31</v>
      </c>
      <c r="AB296" s="316">
        <v>28</v>
      </c>
      <c r="AC296" s="44">
        <f t="shared" si="331"/>
        <v>1.1071428571428572</v>
      </c>
      <c r="AD296" s="123">
        <f t="shared" si="332"/>
        <v>4.03781512605042</v>
      </c>
      <c r="AE296" s="316">
        <v>28</v>
      </c>
      <c r="AF296" s="316">
        <v>32</v>
      </c>
      <c r="AG296" s="44">
        <f t="shared" si="333"/>
        <v>0.875</v>
      </c>
      <c r="AH296" s="123">
        <f t="shared" si="334"/>
        <v>3.191176470588235</v>
      </c>
      <c r="AI296" s="316">
        <v>33</v>
      </c>
      <c r="AJ296" s="316">
        <v>45</v>
      </c>
      <c r="AK296" s="360">
        <f t="shared" si="335"/>
        <v>0.7333333333333333</v>
      </c>
      <c r="AL296" s="125">
        <f t="shared" si="336"/>
        <v>2.6745098039215685</v>
      </c>
      <c r="AM296" s="50"/>
      <c r="AN296" s="51">
        <f t="shared" si="337"/>
        <v>31.82796722845087</v>
      </c>
      <c r="AO296" s="52">
        <f t="shared" si="338"/>
        <v>58.297690815748396</v>
      </c>
      <c r="AP296" s="52">
        <f t="shared" si="339"/>
        <v>82.66430377389324</v>
      </c>
      <c r="AQ296" s="52">
        <f t="shared" si="340"/>
        <v>108.60295627772483</v>
      </c>
      <c r="AR296" s="156">
        <f t="shared" si="341"/>
        <v>137.41598549426405</v>
      </c>
      <c r="AS296" s="53">
        <f t="shared" si="342"/>
        <v>163.96225541929235</v>
      </c>
      <c r="AT296" s="54">
        <f t="shared" si="343"/>
        <v>26.469723587297526</v>
      </c>
      <c r="AU296" s="52">
        <f t="shared" si="344"/>
        <v>24.36661295814484</v>
      </c>
      <c r="AV296" s="52">
        <f t="shared" si="345"/>
        <v>25.93865250383159</v>
      </c>
      <c r="AW296" s="52">
        <f t="shared" si="346"/>
        <v>28.81302921653922</v>
      </c>
      <c r="AX296" s="53">
        <f t="shared" si="347"/>
        <v>26.546269925028298</v>
      </c>
      <c r="AZ296" s="38">
        <v>283</v>
      </c>
    </row>
    <row r="297" spans="2:52" ht="12.75">
      <c r="B297" s="297" t="s">
        <v>613</v>
      </c>
      <c r="C297" s="32"/>
      <c r="D297" s="32">
        <v>6</v>
      </c>
      <c r="E297" s="186"/>
      <c r="F297" s="345" t="s">
        <v>622</v>
      </c>
      <c r="G297" s="186"/>
      <c r="H297" s="186"/>
      <c r="I297" s="186"/>
      <c r="J297" s="280">
        <v>62</v>
      </c>
      <c r="K297" s="280">
        <v>17</v>
      </c>
      <c r="L297" s="32"/>
      <c r="M297" s="188">
        <f t="shared" si="312"/>
        <v>3.6470588235294117</v>
      </c>
      <c r="N297" s="122" t="str">
        <f t="shared" si="313"/>
        <v>N/A</v>
      </c>
      <c r="O297" s="316">
        <v>34</v>
      </c>
      <c r="P297" s="316">
        <v>9</v>
      </c>
      <c r="Q297" s="188">
        <f t="shared" si="325"/>
        <v>3.7777777777777777</v>
      </c>
      <c r="R297" s="47">
        <f t="shared" si="326"/>
        <v>13.777777777777777</v>
      </c>
      <c r="S297" s="316">
        <v>34</v>
      </c>
      <c r="T297" s="316">
        <v>15</v>
      </c>
      <c r="U297" s="188">
        <f t="shared" si="327"/>
        <v>2.2666666666666666</v>
      </c>
      <c r="V297" s="47">
        <f t="shared" si="328"/>
        <v>8.266666666666666</v>
      </c>
      <c r="W297" s="316">
        <v>32</v>
      </c>
      <c r="X297" s="316">
        <v>21</v>
      </c>
      <c r="Y297" s="44">
        <f t="shared" si="329"/>
        <v>1.5238095238095237</v>
      </c>
      <c r="Z297" s="47">
        <f t="shared" si="330"/>
        <v>5.557422969187675</v>
      </c>
      <c r="AA297" s="316">
        <v>32</v>
      </c>
      <c r="AB297" s="316">
        <v>27</v>
      </c>
      <c r="AC297" s="44">
        <f t="shared" si="331"/>
        <v>1.1851851851851851</v>
      </c>
      <c r="AD297" s="123">
        <f t="shared" si="332"/>
        <v>4.322440087145969</v>
      </c>
      <c r="AE297" s="316">
        <v>29</v>
      </c>
      <c r="AF297" s="316">
        <v>30</v>
      </c>
      <c r="AG297" s="44">
        <f t="shared" si="333"/>
        <v>0.9666666666666667</v>
      </c>
      <c r="AH297" s="123">
        <f t="shared" si="334"/>
        <v>3.5254901960784313</v>
      </c>
      <c r="AI297" s="316">
        <v>31</v>
      </c>
      <c r="AJ297" s="316">
        <v>38</v>
      </c>
      <c r="AK297" s="360">
        <f t="shared" si="335"/>
        <v>0.8157894736842105</v>
      </c>
      <c r="AL297" s="125">
        <f t="shared" si="336"/>
        <v>2.9752321981424146</v>
      </c>
      <c r="AM297" s="50"/>
      <c r="AN297" s="51">
        <f t="shared" si="337"/>
        <v>31.82796722845087</v>
      </c>
      <c r="AO297" s="52">
        <f t="shared" si="338"/>
        <v>53.04661204741812</v>
      </c>
      <c r="AP297" s="52">
        <f t="shared" si="339"/>
        <v>78.90683542053443</v>
      </c>
      <c r="AQ297" s="52">
        <f t="shared" si="340"/>
        <v>101.45164554068715</v>
      </c>
      <c r="AR297" s="156">
        <f t="shared" si="341"/>
        <v>124.38515928360108</v>
      </c>
      <c r="AS297" s="53">
        <f t="shared" si="342"/>
        <v>147.38972637691228</v>
      </c>
      <c r="AT297" s="54">
        <f t="shared" si="343"/>
        <v>21.218644818967253</v>
      </c>
      <c r="AU297" s="52">
        <f t="shared" si="344"/>
        <v>25.860223373116312</v>
      </c>
      <c r="AV297" s="52">
        <f t="shared" si="345"/>
        <v>22.544810120152718</v>
      </c>
      <c r="AW297" s="52">
        <f t="shared" si="346"/>
        <v>22.93351374291393</v>
      </c>
      <c r="AX297" s="53">
        <f t="shared" si="347"/>
        <v>23.004567093311195</v>
      </c>
      <c r="AZ297" s="38">
        <v>284</v>
      </c>
    </row>
    <row r="298" spans="2:52" ht="12.75">
      <c r="B298" s="297" t="s">
        <v>611</v>
      </c>
      <c r="C298" s="32"/>
      <c r="D298" s="32">
        <v>6</v>
      </c>
      <c r="E298" s="186"/>
      <c r="F298" s="345" t="s">
        <v>623</v>
      </c>
      <c r="G298" s="186"/>
      <c r="H298" s="186"/>
      <c r="I298" s="186"/>
      <c r="J298" s="280">
        <v>63</v>
      </c>
      <c r="K298" s="280">
        <v>16</v>
      </c>
      <c r="L298" s="32"/>
      <c r="M298" s="188">
        <f t="shared" si="312"/>
        <v>3.9375</v>
      </c>
      <c r="N298" s="122" t="str">
        <f t="shared" si="313"/>
        <v>N/A</v>
      </c>
      <c r="O298" s="316">
        <v>34</v>
      </c>
      <c r="P298" s="316">
        <v>9</v>
      </c>
      <c r="Q298" s="188">
        <f t="shared" si="325"/>
        <v>3.7777777777777777</v>
      </c>
      <c r="R298" s="47">
        <f t="shared" si="326"/>
        <v>14.875</v>
      </c>
      <c r="S298" s="316">
        <v>34</v>
      </c>
      <c r="T298" s="316">
        <v>15</v>
      </c>
      <c r="U298" s="188">
        <f t="shared" si="327"/>
        <v>2.2666666666666666</v>
      </c>
      <c r="V298" s="47">
        <f t="shared" si="328"/>
        <v>8.924999999999999</v>
      </c>
      <c r="W298" s="316">
        <v>32</v>
      </c>
      <c r="X298" s="316">
        <v>21</v>
      </c>
      <c r="Y298" s="44">
        <f t="shared" si="329"/>
        <v>1.5238095238095237</v>
      </c>
      <c r="Z298" s="47">
        <f t="shared" si="330"/>
        <v>6</v>
      </c>
      <c r="AA298" s="316">
        <v>31</v>
      </c>
      <c r="AB298" s="316">
        <v>28</v>
      </c>
      <c r="AC298" s="44">
        <f t="shared" si="331"/>
        <v>1.1071428571428572</v>
      </c>
      <c r="AD298" s="123">
        <f t="shared" si="332"/>
        <v>4.359375</v>
      </c>
      <c r="AE298" s="316">
        <v>28</v>
      </c>
      <c r="AF298" s="316">
        <v>31</v>
      </c>
      <c r="AG298" s="44">
        <f t="shared" si="333"/>
        <v>0.9032258064516129</v>
      </c>
      <c r="AH298" s="123">
        <f t="shared" si="334"/>
        <v>3.5564516129032255</v>
      </c>
      <c r="AI298" s="316">
        <v>30</v>
      </c>
      <c r="AJ298" s="316">
        <v>39</v>
      </c>
      <c r="AK298" s="360">
        <f t="shared" si="335"/>
        <v>0.7692307692307693</v>
      </c>
      <c r="AL298" s="125">
        <f t="shared" si="336"/>
        <v>3.028846153846154</v>
      </c>
      <c r="AM298" s="50"/>
      <c r="AN298" s="51">
        <f t="shared" si="337"/>
        <v>29.480246022990908</v>
      </c>
      <c r="AO298" s="52">
        <f t="shared" si="338"/>
        <v>49.13374337165152</v>
      </c>
      <c r="AP298" s="52">
        <f t="shared" si="339"/>
        <v>73.08644326533162</v>
      </c>
      <c r="AQ298" s="52">
        <f t="shared" si="340"/>
        <v>100.59209395658544</v>
      </c>
      <c r="AR298" s="156">
        <f t="shared" si="341"/>
        <v>123.30229884219213</v>
      </c>
      <c r="AS298" s="53">
        <f t="shared" si="342"/>
        <v>144.78076380179974</v>
      </c>
      <c r="AT298" s="54">
        <f t="shared" si="343"/>
        <v>19.65349734866061</v>
      </c>
      <c r="AU298" s="52">
        <f t="shared" si="344"/>
        <v>23.952699893680105</v>
      </c>
      <c r="AV298" s="52">
        <f t="shared" si="345"/>
        <v>27.50565069125382</v>
      </c>
      <c r="AW298" s="52">
        <f t="shared" si="346"/>
        <v>22.710204885606686</v>
      </c>
      <c r="AX298" s="53">
        <f t="shared" si="347"/>
        <v>21.478464959607606</v>
      </c>
      <c r="AZ298" s="38">
        <v>285</v>
      </c>
    </row>
    <row r="299" spans="2:52" ht="12.75">
      <c r="B299" s="297" t="s">
        <v>608</v>
      </c>
      <c r="C299" s="32"/>
      <c r="D299" s="32">
        <v>6</v>
      </c>
      <c r="E299" s="186"/>
      <c r="F299" s="345" t="s">
        <v>624</v>
      </c>
      <c r="G299" s="186"/>
      <c r="H299" s="186"/>
      <c r="I299" s="186"/>
      <c r="J299" s="280">
        <v>62</v>
      </c>
      <c r="K299" s="280">
        <v>17</v>
      </c>
      <c r="L299" s="32"/>
      <c r="M299" s="188">
        <f t="shared" si="312"/>
        <v>3.6470588235294117</v>
      </c>
      <c r="N299" s="122" t="str">
        <f t="shared" si="313"/>
        <v>N/A</v>
      </c>
      <c r="O299" s="316">
        <v>34</v>
      </c>
      <c r="P299" s="316">
        <v>9</v>
      </c>
      <c r="Q299" s="188">
        <f t="shared" si="325"/>
        <v>3.7777777777777777</v>
      </c>
      <c r="R299" s="47">
        <f t="shared" si="326"/>
        <v>13.777777777777777</v>
      </c>
      <c r="S299" s="316">
        <v>33</v>
      </c>
      <c r="T299" s="316">
        <v>16</v>
      </c>
      <c r="U299" s="188">
        <f t="shared" si="327"/>
        <v>2.0625</v>
      </c>
      <c r="V299" s="47">
        <f t="shared" si="328"/>
        <v>7.522058823529411</v>
      </c>
      <c r="W299" s="316">
        <v>32</v>
      </c>
      <c r="X299" s="316">
        <v>22</v>
      </c>
      <c r="Y299" s="44">
        <f t="shared" si="329"/>
        <v>1.4545454545454546</v>
      </c>
      <c r="Z299" s="47">
        <f t="shared" si="330"/>
        <v>5.304812834224599</v>
      </c>
      <c r="AA299" s="316">
        <v>31</v>
      </c>
      <c r="AB299" s="316">
        <v>28</v>
      </c>
      <c r="AC299" s="44">
        <f t="shared" si="331"/>
        <v>1.1071428571428572</v>
      </c>
      <c r="AD299" s="123">
        <f t="shared" si="332"/>
        <v>4.03781512605042</v>
      </c>
      <c r="AE299" s="316">
        <v>28</v>
      </c>
      <c r="AF299" s="316">
        <v>32</v>
      </c>
      <c r="AG299" s="44">
        <f t="shared" si="333"/>
        <v>0.875</v>
      </c>
      <c r="AH299" s="123">
        <f t="shared" si="334"/>
        <v>3.191176470588235</v>
      </c>
      <c r="AI299" s="316">
        <v>33</v>
      </c>
      <c r="AJ299" s="316">
        <v>45</v>
      </c>
      <c r="AK299" s="360">
        <f t="shared" si="335"/>
        <v>0.7333333333333333</v>
      </c>
      <c r="AL299" s="125">
        <f t="shared" si="336"/>
        <v>2.6745098039215685</v>
      </c>
      <c r="AM299" s="50"/>
      <c r="AN299" s="51">
        <f t="shared" si="337"/>
        <v>31.82796722845087</v>
      </c>
      <c r="AO299" s="52">
        <f t="shared" si="338"/>
        <v>58.297690815748396</v>
      </c>
      <c r="AP299" s="52">
        <f t="shared" si="339"/>
        <v>82.66430377389324</v>
      </c>
      <c r="AQ299" s="52">
        <f t="shared" si="340"/>
        <v>108.60295627772483</v>
      </c>
      <c r="AR299" s="156">
        <f t="shared" si="341"/>
        <v>137.41598549426405</v>
      </c>
      <c r="AS299" s="53">
        <f t="shared" si="342"/>
        <v>163.96225541929235</v>
      </c>
      <c r="AT299" s="54">
        <f t="shared" si="343"/>
        <v>26.469723587297526</v>
      </c>
      <c r="AU299" s="52">
        <f t="shared" si="344"/>
        <v>24.36661295814484</v>
      </c>
      <c r="AV299" s="52">
        <f t="shared" si="345"/>
        <v>25.93865250383159</v>
      </c>
      <c r="AW299" s="52">
        <f t="shared" si="346"/>
        <v>28.81302921653922</v>
      </c>
      <c r="AX299" s="53">
        <f t="shared" si="347"/>
        <v>26.546269925028298</v>
      </c>
      <c r="AZ299" s="38">
        <v>286</v>
      </c>
    </row>
    <row r="300" spans="2:52" ht="12.75">
      <c r="B300" s="283" t="s">
        <v>474</v>
      </c>
      <c r="C300" s="32"/>
      <c r="D300" s="32">
        <v>6</v>
      </c>
      <c r="E300" s="186"/>
      <c r="F300" s="186" t="s">
        <v>473</v>
      </c>
      <c r="G300" s="186"/>
      <c r="H300" s="186"/>
      <c r="I300" s="186"/>
      <c r="J300" s="280">
        <v>62</v>
      </c>
      <c r="K300" s="280">
        <v>17</v>
      </c>
      <c r="L300" s="32"/>
      <c r="M300" s="188">
        <f t="shared" si="312"/>
        <v>3.6470588235294117</v>
      </c>
      <c r="N300" s="122" t="str">
        <f t="shared" si="313"/>
        <v>N/A</v>
      </c>
      <c r="O300" s="316">
        <v>34</v>
      </c>
      <c r="P300" s="316">
        <v>9</v>
      </c>
      <c r="Q300" s="188">
        <f>O300/P300</f>
        <v>3.7777777777777777</v>
      </c>
      <c r="R300" s="47">
        <f t="shared" si="314"/>
        <v>13.777777777777777</v>
      </c>
      <c r="S300" s="316">
        <v>36</v>
      </c>
      <c r="T300" s="316">
        <v>17</v>
      </c>
      <c r="U300" s="188">
        <f>S300/T300</f>
        <v>2.1176470588235294</v>
      </c>
      <c r="V300" s="47">
        <f t="shared" si="315"/>
        <v>7.72318339100346</v>
      </c>
      <c r="W300" s="316">
        <v>34</v>
      </c>
      <c r="X300" s="316">
        <v>25</v>
      </c>
      <c r="Y300" s="44">
        <f>W300/X300</f>
        <v>1.36</v>
      </c>
      <c r="Z300" s="47">
        <f t="shared" si="316"/>
        <v>4.96</v>
      </c>
      <c r="AA300" s="316">
        <v>35</v>
      </c>
      <c r="AB300" s="316">
        <v>34</v>
      </c>
      <c r="AC300" s="44">
        <f>AA300/AB300</f>
        <v>1.0294117647058822</v>
      </c>
      <c r="AD300" s="123">
        <f t="shared" si="317"/>
        <v>3.7543252595155705</v>
      </c>
      <c r="AE300" s="316">
        <v>36</v>
      </c>
      <c r="AF300" s="316">
        <v>42</v>
      </c>
      <c r="AG300" s="44">
        <f>AE300/AF300</f>
        <v>0.8571428571428571</v>
      </c>
      <c r="AH300" s="123">
        <f t="shared" si="318"/>
        <v>3.126050420168067</v>
      </c>
      <c r="AI300" s="316">
        <v>33</v>
      </c>
      <c r="AJ300" s="316">
        <v>45</v>
      </c>
      <c r="AK300" s="360">
        <f>AI300/AJ300</f>
        <v>0.7333333333333333</v>
      </c>
      <c r="AL300" s="125">
        <f t="shared" si="319"/>
        <v>2.6745098039215685</v>
      </c>
      <c r="AM300" s="50"/>
      <c r="AN300" s="51">
        <f>($AO$4/(Q300*$M300))*$AW$4/(12*5280)*60</f>
        <v>31.82796722845087</v>
      </c>
      <c r="AO300" s="52">
        <f>($AO$4/(U300*$M300))*$AW$4/(12*5280)*60</f>
        <v>56.779521784088274</v>
      </c>
      <c r="AP300" s="52">
        <f>($AO$4/(Y300*$M300))*$AW$4/(12*5280)*60</f>
        <v>88.4110200790302</v>
      </c>
      <c r="AQ300" s="52">
        <f>($AO$4/(AC300*$M300))*$AW$4/(12*5280)*60</f>
        <v>116.80358767012449</v>
      </c>
      <c r="AR300" s="156">
        <f>IF(AG300&lt;&gt;0,($AO$4/(AG300*$M300))*$AW$4/(12*5280)*60,"N/A")</f>
        <v>140.27881852539457</v>
      </c>
      <c r="AS300" s="53">
        <f>IF(AK300&lt;&gt;0,($AO$4/(AK300*$M300))*$AW$4/(12*5280)*60,"N/A")</f>
        <v>163.96225541929235</v>
      </c>
      <c r="AT300" s="54">
        <f>AO300-AN300</f>
        <v>24.951554555637404</v>
      </c>
      <c r="AU300" s="52">
        <f>AP300-AO300</f>
        <v>31.63149829494192</v>
      </c>
      <c r="AV300" s="52">
        <f>AQ300-AP300</f>
        <v>28.39256759109429</v>
      </c>
      <c r="AW300" s="52">
        <f>IF(AR300&lt;&gt;"N/A",AR300-AQ300,"N/A")</f>
        <v>23.475230855270084</v>
      </c>
      <c r="AX300" s="53">
        <f>IF(AS300&lt;&gt;"N/A",AS300-AR300,"N/A")</f>
        <v>23.683436893897778</v>
      </c>
      <c r="AZ300" s="38">
        <v>287</v>
      </c>
    </row>
    <row r="301" spans="2:52" ht="12.75">
      <c r="B301" s="185"/>
      <c r="C301" s="32"/>
      <c r="D301" s="32"/>
      <c r="E301" s="186"/>
      <c r="F301" s="186"/>
      <c r="G301" s="186"/>
      <c r="H301" s="186"/>
      <c r="I301" s="186"/>
      <c r="J301" s="187"/>
      <c r="K301" s="187"/>
      <c r="L301" s="32"/>
      <c r="M301" s="306"/>
      <c r="N301" s="306"/>
      <c r="O301" s="317"/>
      <c r="P301" s="317"/>
      <c r="Q301" s="188"/>
      <c r="R301" s="306"/>
      <c r="S301" s="317"/>
      <c r="T301" s="317"/>
      <c r="U301" s="188"/>
      <c r="V301" s="306"/>
      <c r="W301" s="317"/>
      <c r="X301" s="317"/>
      <c r="Y301" s="188"/>
      <c r="Z301" s="306"/>
      <c r="AA301" s="317"/>
      <c r="AB301" s="317"/>
      <c r="AC301" s="188"/>
      <c r="AD301" s="306"/>
      <c r="AE301" s="317"/>
      <c r="AF301" s="317"/>
      <c r="AG301" s="188"/>
      <c r="AH301" s="191"/>
      <c r="AI301" s="308"/>
      <c r="AJ301" s="308"/>
      <c r="AK301" s="309"/>
      <c r="AL301" s="310"/>
      <c r="AM301" s="50"/>
      <c r="AN301" s="311"/>
      <c r="AO301" s="312"/>
      <c r="AP301" s="312"/>
      <c r="AQ301" s="312"/>
      <c r="AR301" s="313"/>
      <c r="AS301" s="314"/>
      <c r="AT301" s="315"/>
      <c r="AU301" s="312"/>
      <c r="AV301" s="312"/>
      <c r="AW301" s="312"/>
      <c r="AX301" s="314"/>
      <c r="AZ301" s="38">
        <v>288</v>
      </c>
    </row>
    <row r="302" spans="2:52" ht="12.75">
      <c r="B302" s="185"/>
      <c r="C302" s="32"/>
      <c r="D302" s="32"/>
      <c r="E302" s="186"/>
      <c r="F302" s="186"/>
      <c r="G302" s="186"/>
      <c r="H302" s="186"/>
      <c r="I302" s="186"/>
      <c r="J302" s="187"/>
      <c r="K302" s="187"/>
      <c r="L302" s="32"/>
      <c r="M302" s="306"/>
      <c r="N302" s="306"/>
      <c r="O302" s="307"/>
      <c r="P302" s="307"/>
      <c r="Q302" s="306"/>
      <c r="R302" s="306"/>
      <c r="S302" s="307"/>
      <c r="T302" s="307"/>
      <c r="U302" s="306"/>
      <c r="V302" s="306"/>
      <c r="W302" s="307"/>
      <c r="X302" s="307"/>
      <c r="Y302" s="306"/>
      <c r="Z302" s="306"/>
      <c r="AA302" s="307"/>
      <c r="AB302" s="307"/>
      <c r="AC302" s="306"/>
      <c r="AD302" s="306"/>
      <c r="AE302" s="307"/>
      <c r="AF302" s="307"/>
      <c r="AG302" s="306"/>
      <c r="AH302" s="191"/>
      <c r="AI302" s="308"/>
      <c r="AJ302" s="308"/>
      <c r="AK302" s="309"/>
      <c r="AL302" s="310"/>
      <c r="AM302" s="50"/>
      <c r="AN302" s="311"/>
      <c r="AO302" s="312"/>
      <c r="AP302" s="312"/>
      <c r="AQ302" s="312"/>
      <c r="AR302" s="313"/>
      <c r="AS302" s="314"/>
      <c r="AT302" s="315"/>
      <c r="AU302" s="312"/>
      <c r="AV302" s="312"/>
      <c r="AW302" s="312"/>
      <c r="AX302" s="314"/>
      <c r="AZ302" s="38">
        <v>289</v>
      </c>
    </row>
    <row r="303" spans="2:52" ht="13.5" thickBot="1">
      <c r="B303" s="33"/>
      <c r="C303" s="19"/>
      <c r="D303" s="19"/>
      <c r="E303" s="132"/>
      <c r="F303" s="132"/>
      <c r="G303" s="132"/>
      <c r="H303" s="132"/>
      <c r="I303" s="132"/>
      <c r="J303" s="193"/>
      <c r="K303" s="193"/>
      <c r="L303" s="19"/>
      <c r="M303" s="199"/>
      <c r="N303" s="199"/>
      <c r="O303" s="304"/>
      <c r="P303" s="304"/>
      <c r="Q303" s="199"/>
      <c r="R303" s="199"/>
      <c r="S303" s="304"/>
      <c r="T303" s="304"/>
      <c r="U303" s="199"/>
      <c r="V303" s="199"/>
      <c r="W303" s="304"/>
      <c r="X303" s="304"/>
      <c r="Y303" s="199"/>
      <c r="Z303" s="199"/>
      <c r="AA303" s="304"/>
      <c r="AB303" s="304"/>
      <c r="AC303" s="199"/>
      <c r="AD303" s="199"/>
      <c r="AE303" s="304"/>
      <c r="AF303" s="304"/>
      <c r="AG303" s="199"/>
      <c r="AH303" s="195"/>
      <c r="AI303" s="305"/>
      <c r="AJ303" s="305"/>
      <c r="AK303" s="334"/>
      <c r="AL303" s="196"/>
      <c r="AM303" s="50"/>
      <c r="AN303" s="101"/>
      <c r="AO303" s="102"/>
      <c r="AP303" s="102"/>
      <c r="AQ303" s="102"/>
      <c r="AR303" s="176"/>
      <c r="AS303" s="103"/>
      <c r="AT303" s="142"/>
      <c r="AU303" s="102"/>
      <c r="AV303" s="102"/>
      <c r="AW303" s="102"/>
      <c r="AX303" s="103"/>
      <c r="AZ303" s="38">
        <v>290</v>
      </c>
    </row>
    <row r="304" spans="2:52" ht="12.75">
      <c r="B304" s="14"/>
      <c r="C304" s="14"/>
      <c r="D304" s="14"/>
      <c r="E304" s="72"/>
      <c r="F304" s="72"/>
      <c r="G304" s="72"/>
      <c r="H304" s="72"/>
      <c r="I304" s="72"/>
      <c r="J304" s="74"/>
      <c r="K304" s="74"/>
      <c r="L304" s="14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50"/>
      <c r="AI304" s="50"/>
      <c r="AJ304" s="50"/>
      <c r="AK304" s="180"/>
      <c r="AL304" s="200"/>
      <c r="AM304" s="50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Z304" s="38">
        <v>291</v>
      </c>
    </row>
    <row r="305" spans="2:52" ht="13.5" thickBot="1">
      <c r="B305" s="108" t="s">
        <v>245</v>
      </c>
      <c r="C305" s="13"/>
      <c r="D305" s="13"/>
      <c r="E305" s="108"/>
      <c r="AH305" s="50"/>
      <c r="AI305" s="50"/>
      <c r="AJ305" s="50"/>
      <c r="AK305" s="180"/>
      <c r="AM305" s="50"/>
      <c r="AN305" s="106"/>
      <c r="AO305" s="106"/>
      <c r="AP305" s="106"/>
      <c r="AQ305" s="106"/>
      <c r="AR305" s="106"/>
      <c r="AS305" s="106"/>
      <c r="AZ305" s="38">
        <v>292</v>
      </c>
    </row>
    <row r="306" spans="2:52" ht="12.75">
      <c r="B306" s="302" t="s">
        <v>248</v>
      </c>
      <c r="C306" s="18"/>
      <c r="D306" s="18">
        <v>5</v>
      </c>
      <c r="E306" s="109"/>
      <c r="F306" s="110" t="s">
        <v>247</v>
      </c>
      <c r="G306" s="109"/>
      <c r="H306" s="109"/>
      <c r="I306" s="109"/>
      <c r="J306" s="203">
        <v>68</v>
      </c>
      <c r="K306" s="203">
        <v>15</v>
      </c>
      <c r="L306" s="18"/>
      <c r="M306" s="112">
        <f>J306/K306</f>
        <v>4.533333333333333</v>
      </c>
      <c r="N306" s="197" t="str">
        <f>IF($L306&lt;&gt;0,($J306/$L306),"N/A")</f>
        <v>N/A</v>
      </c>
      <c r="O306" s="181">
        <v>38</v>
      </c>
      <c r="P306" s="181">
        <v>11</v>
      </c>
      <c r="Q306" s="112">
        <f>O306/P306</f>
        <v>3.4545454545454546</v>
      </c>
      <c r="R306" s="204">
        <f>Q306*M306</f>
        <v>15.66060606060606</v>
      </c>
      <c r="S306" s="181">
        <v>44</v>
      </c>
      <c r="T306" s="181">
        <v>21</v>
      </c>
      <c r="U306" s="112">
        <f>S306/T306</f>
        <v>2.0952380952380953</v>
      </c>
      <c r="V306" s="204">
        <f>U306*M306</f>
        <v>9.498412698412698</v>
      </c>
      <c r="W306" s="181">
        <v>43</v>
      </c>
      <c r="X306" s="181">
        <v>30</v>
      </c>
      <c r="Y306" s="112">
        <f>W306/X306</f>
        <v>1.4333333333333333</v>
      </c>
      <c r="Z306" s="204">
        <f>Y306*M306</f>
        <v>6.497777777777777</v>
      </c>
      <c r="AA306" s="181">
        <v>41</v>
      </c>
      <c r="AB306" s="181">
        <v>38</v>
      </c>
      <c r="AC306" s="112">
        <f>AA306/AB306</f>
        <v>1.0789473684210527</v>
      </c>
      <c r="AD306" s="204">
        <f>AC306*M306</f>
        <v>4.891228070175439</v>
      </c>
      <c r="AE306" s="181">
        <v>40</v>
      </c>
      <c r="AF306" s="181">
        <v>47</v>
      </c>
      <c r="AG306" s="112">
        <f>AE306/AF306</f>
        <v>0.851063829787234</v>
      </c>
      <c r="AH306" s="204">
        <f>AG306*M306</f>
        <v>3.858156028368794</v>
      </c>
      <c r="AI306" s="223"/>
      <c r="AJ306" s="223"/>
      <c r="AK306" s="222"/>
      <c r="AL306" s="147"/>
      <c r="AM306" s="50"/>
      <c r="AN306" s="95">
        <f>($AO$4/(Q306*$M306))*$AW$4/(12*5280)*60</f>
        <v>28.001384997166532</v>
      </c>
      <c r="AO306" s="96">
        <f>($AO$4/(U306*$M306))*$AW$4/(12*5280)*60</f>
        <v>46.16757278458448</v>
      </c>
      <c r="AP306" s="96">
        <f>($AO$4/(Y306*$M306))*$AW$4/(12*5280)*60</f>
        <v>67.48748181135272</v>
      </c>
      <c r="AQ306" s="96">
        <f>($AO$4/(AC306*$M306))*$AW$4/(12*5280)*60</f>
        <v>89.65410185345557</v>
      </c>
      <c r="AR306" s="148">
        <f>IF(AG306&lt;&gt;0,($AO$4/(AG306*$M306))*$AW$4/(12*5280)*60,"N/A")</f>
        <v>113.66016728395323</v>
      </c>
      <c r="AS306" s="97" t="str">
        <f>IF(AK306&lt;&gt;0,($AO$4/(AK306*$M306))*$AW$4/(12*5280)*60,"N/A")</f>
        <v>N/A</v>
      </c>
      <c r="AT306" s="118">
        <f aca="true" t="shared" si="348" ref="AT306:AV308">AO306-AN306</f>
        <v>18.166187787417947</v>
      </c>
      <c r="AU306" s="96">
        <f t="shared" si="348"/>
        <v>21.319909026768244</v>
      </c>
      <c r="AV306" s="96">
        <f t="shared" si="348"/>
        <v>22.16662004210285</v>
      </c>
      <c r="AW306" s="96">
        <f aca="true" t="shared" si="349" ref="AW306:AX308">IF(AR306&lt;&gt;"N/A",AR306-AQ306,"N/A")</f>
        <v>24.006065430497657</v>
      </c>
      <c r="AX306" s="97" t="str">
        <f t="shared" si="349"/>
        <v>N/A</v>
      </c>
      <c r="AZ306" s="38">
        <v>293</v>
      </c>
    </row>
    <row r="307" spans="2:52" ht="12.75">
      <c r="B307" s="56" t="s">
        <v>430</v>
      </c>
      <c r="C307" s="37"/>
      <c r="D307" s="37">
        <v>5</v>
      </c>
      <c r="E307" s="119"/>
      <c r="F307" s="206"/>
      <c r="G307" s="119"/>
      <c r="H307" s="119"/>
      <c r="I307" s="119"/>
      <c r="J307" s="290">
        <v>61</v>
      </c>
      <c r="K307" s="290">
        <v>18</v>
      </c>
      <c r="L307" s="37"/>
      <c r="M307" s="44">
        <f>J307/K307</f>
        <v>3.388888888888889</v>
      </c>
      <c r="N307" s="45" t="str">
        <f>IF($L307&lt;&gt;0,($J307/$L307),"N/A")</f>
        <v>N/A</v>
      </c>
      <c r="O307" s="292"/>
      <c r="P307" s="292"/>
      <c r="Q307" s="291"/>
      <c r="R307" s="293"/>
      <c r="S307" s="292"/>
      <c r="T307" s="292"/>
      <c r="U307" s="291"/>
      <c r="V307" s="293"/>
      <c r="W307" s="292"/>
      <c r="X307" s="292"/>
      <c r="Y307" s="291"/>
      <c r="Z307" s="293"/>
      <c r="AA307" s="292"/>
      <c r="AB307" s="292"/>
      <c r="AC307" s="291"/>
      <c r="AD307" s="293"/>
      <c r="AE307" s="292"/>
      <c r="AF307" s="292"/>
      <c r="AG307" s="291"/>
      <c r="AH307" s="293"/>
      <c r="AI307" s="294"/>
      <c r="AJ307" s="294"/>
      <c r="AK307" s="278"/>
      <c r="AL307" s="153"/>
      <c r="AM307" s="50"/>
      <c r="AN307" s="251"/>
      <c r="AO307" s="252"/>
      <c r="AP307" s="252"/>
      <c r="AQ307" s="252"/>
      <c r="AR307" s="253"/>
      <c r="AS307" s="254"/>
      <c r="AT307" s="295"/>
      <c r="AU307" s="252"/>
      <c r="AV307" s="252"/>
      <c r="AW307" s="252"/>
      <c r="AX307" s="254"/>
      <c r="AZ307" s="38">
        <v>294</v>
      </c>
    </row>
    <row r="308" spans="2:52" ht="12.75">
      <c r="B308" s="297" t="s">
        <v>249</v>
      </c>
      <c r="C308" s="8"/>
      <c r="D308" s="8">
        <v>5</v>
      </c>
      <c r="E308" s="39"/>
      <c r="F308" s="39" t="s">
        <v>247</v>
      </c>
      <c r="G308" s="39"/>
      <c r="H308" s="39"/>
      <c r="I308" s="39"/>
      <c r="J308" s="43">
        <v>68</v>
      </c>
      <c r="K308" s="43">
        <v>15</v>
      </c>
      <c r="L308" s="8"/>
      <c r="M308" s="44">
        <f>J308/K308</f>
        <v>4.533333333333333</v>
      </c>
      <c r="N308" s="45" t="str">
        <f aca="true" t="shared" si="350" ref="N308:N324">IF($L308&lt;&gt;0,($J308/$L308),"N/A")</f>
        <v>N/A</v>
      </c>
      <c r="O308" s="46">
        <v>38</v>
      </c>
      <c r="P308" s="46">
        <v>11</v>
      </c>
      <c r="Q308" s="44">
        <f>O308/P308</f>
        <v>3.4545454545454546</v>
      </c>
      <c r="R308" s="47">
        <f>Q308*M308</f>
        <v>15.66060606060606</v>
      </c>
      <c r="S308" s="46">
        <v>44</v>
      </c>
      <c r="T308" s="46">
        <v>21</v>
      </c>
      <c r="U308" s="44">
        <f aca="true" t="shared" si="351" ref="U308:U313">S308/T308</f>
        <v>2.0952380952380953</v>
      </c>
      <c r="V308" s="47">
        <f aca="true" t="shared" si="352" ref="V308:V313">U308*M308</f>
        <v>9.498412698412698</v>
      </c>
      <c r="W308" s="46">
        <v>43</v>
      </c>
      <c r="X308" s="46">
        <v>30</v>
      </c>
      <c r="Y308" s="44">
        <f aca="true" t="shared" si="353" ref="Y308:Y313">W308/X308</f>
        <v>1.4333333333333333</v>
      </c>
      <c r="Z308" s="47">
        <f aca="true" t="shared" si="354" ref="Z308:Z313">Y308*M308</f>
        <v>6.497777777777777</v>
      </c>
      <c r="AA308" s="46">
        <v>41</v>
      </c>
      <c r="AB308" s="46">
        <v>38</v>
      </c>
      <c r="AC308" s="44">
        <f aca="true" t="shared" si="355" ref="AC308:AC313">AA308/AB308</f>
        <v>1.0789473684210527</v>
      </c>
      <c r="AD308" s="47">
        <f aca="true" t="shared" si="356" ref="AD308:AD313">AC308*M308</f>
        <v>4.891228070175439</v>
      </c>
      <c r="AE308" s="46">
        <v>40</v>
      </c>
      <c r="AF308" s="46">
        <v>47</v>
      </c>
      <c r="AG308" s="44">
        <f aca="true" t="shared" si="357" ref="AG308:AG313">AE308/AF308</f>
        <v>0.851063829787234</v>
      </c>
      <c r="AH308" s="47">
        <f aca="true" t="shared" si="358" ref="AH308:AH313">AG308*M308</f>
        <v>3.858156028368794</v>
      </c>
      <c r="AI308" s="224"/>
      <c r="AJ308" s="224"/>
      <c r="AK308" s="225"/>
      <c r="AL308" s="70"/>
      <c r="AM308" s="50"/>
      <c r="AN308" s="51">
        <f>($AO$4/(Q308*$M308))*$AW$4/(12*5280)*60</f>
        <v>28.001384997166532</v>
      </c>
      <c r="AO308" s="52">
        <f>($AO$4/(U308*$M308))*$AW$4/(12*5280)*60</f>
        <v>46.16757278458448</v>
      </c>
      <c r="AP308" s="52">
        <f>($AO$4/(Y308*$M308))*$AW$4/(12*5280)*60</f>
        <v>67.48748181135272</v>
      </c>
      <c r="AQ308" s="52">
        <f>($AO$4/(AC308*$M308))*$AW$4/(12*5280)*60</f>
        <v>89.65410185345557</v>
      </c>
      <c r="AR308" s="156">
        <f>IF(AG308&lt;&gt;0,($AO$4/(AG308*$M308))*$AW$4/(12*5280)*60,"N/A")</f>
        <v>113.66016728395323</v>
      </c>
      <c r="AS308" s="53" t="str">
        <f aca="true" t="shared" si="359" ref="AS308:AS313">IF(AK308&lt;&gt;0,($AO$4/(AK308*$M308))*$AW$4/(12*5280)*60,"N/A")</f>
        <v>N/A</v>
      </c>
      <c r="AT308" s="54">
        <f t="shared" si="348"/>
        <v>18.166187787417947</v>
      </c>
      <c r="AU308" s="52">
        <f t="shared" si="348"/>
        <v>21.319909026768244</v>
      </c>
      <c r="AV308" s="52">
        <f t="shared" si="348"/>
        <v>22.16662004210285</v>
      </c>
      <c r="AW308" s="52">
        <f t="shared" si="349"/>
        <v>24.006065430497657</v>
      </c>
      <c r="AX308" s="53" t="str">
        <f t="shared" si="349"/>
        <v>N/A</v>
      </c>
      <c r="AZ308" s="38">
        <v>295</v>
      </c>
    </row>
    <row r="309" spans="2:52" ht="12.75">
      <c r="B309" s="296" t="s">
        <v>423</v>
      </c>
      <c r="C309" s="37"/>
      <c r="D309" s="37">
        <v>5</v>
      </c>
      <c r="E309" s="119" t="s">
        <v>582</v>
      </c>
      <c r="F309" s="40" t="s">
        <v>185</v>
      </c>
      <c r="G309" s="119"/>
      <c r="H309" s="119"/>
      <c r="I309" s="119"/>
      <c r="J309" s="43">
        <v>68</v>
      </c>
      <c r="K309" s="43">
        <v>15</v>
      </c>
      <c r="L309" s="37"/>
      <c r="M309" s="44">
        <f aca="true" t="shared" si="360" ref="M309:M324">J309/K309</f>
        <v>4.533333333333333</v>
      </c>
      <c r="N309" s="45" t="str">
        <f t="shared" si="350"/>
        <v>N/A</v>
      </c>
      <c r="O309" s="46">
        <v>38</v>
      </c>
      <c r="P309" s="46">
        <v>11</v>
      </c>
      <c r="Q309" s="44">
        <f>O309/P309</f>
        <v>3.4545454545454546</v>
      </c>
      <c r="R309" s="47">
        <f>Q309*M309</f>
        <v>15.66060606060606</v>
      </c>
      <c r="S309" s="46">
        <v>43</v>
      </c>
      <c r="T309" s="46">
        <v>22</v>
      </c>
      <c r="U309" s="44">
        <f t="shared" si="351"/>
        <v>1.9545454545454546</v>
      </c>
      <c r="V309" s="47">
        <f t="shared" si="352"/>
        <v>8.860606060606061</v>
      </c>
      <c r="W309" s="46">
        <v>41</v>
      </c>
      <c r="X309" s="46">
        <v>32</v>
      </c>
      <c r="Y309" s="44">
        <f t="shared" si="353"/>
        <v>1.28125</v>
      </c>
      <c r="Z309" s="47">
        <f t="shared" si="354"/>
        <v>5.808333333333334</v>
      </c>
      <c r="AA309" s="46">
        <v>39</v>
      </c>
      <c r="AB309" s="46">
        <v>40</v>
      </c>
      <c r="AC309" s="44">
        <f t="shared" si="355"/>
        <v>0.975</v>
      </c>
      <c r="AD309" s="47">
        <f t="shared" si="356"/>
        <v>4.42</v>
      </c>
      <c r="AE309" s="46">
        <v>39</v>
      </c>
      <c r="AF309" s="46">
        <v>48</v>
      </c>
      <c r="AG309" s="44">
        <f t="shared" si="357"/>
        <v>0.8125</v>
      </c>
      <c r="AH309" s="47">
        <f t="shared" si="358"/>
        <v>3.683333333333333</v>
      </c>
      <c r="AI309" s="277"/>
      <c r="AJ309" s="277"/>
      <c r="AK309" s="278"/>
      <c r="AL309" s="279"/>
      <c r="AM309" s="50"/>
      <c r="AN309" s="51">
        <f>($AO$4/(Q309*$M309))*$AW$4/(12*5280)*60</f>
        <v>28.001384997166532</v>
      </c>
      <c r="AO309" s="52">
        <f>($AO$4/(U309*$M309))*$AW$4/(12*5280)*60</f>
        <v>49.490819994992</v>
      </c>
      <c r="AP309" s="52">
        <f>($AO$4/(Y309*$M309))*$AW$4/(12*5280)*60</f>
        <v>75.49819103448891</v>
      </c>
      <c r="AQ309" s="52">
        <f>($AO$4/(AC309*$M309))*$AW$4/(12*5280)*60</f>
        <v>99.21236642352707</v>
      </c>
      <c r="AR309" s="156">
        <f>IF(AG309&lt;&gt;0,($AO$4/(AG309*$M309))*$AW$4/(12*5280)*60,"N/A")</f>
        <v>119.0548397082325</v>
      </c>
      <c r="AS309" s="53" t="str">
        <f t="shared" si="359"/>
        <v>N/A</v>
      </c>
      <c r="AT309" s="54">
        <f>AO309-AN309</f>
        <v>21.48943499782547</v>
      </c>
      <c r="AU309" s="52">
        <f>AP309-AO309</f>
        <v>26.00737103949691</v>
      </c>
      <c r="AV309" s="52">
        <f>AQ309-AP309</f>
        <v>23.71417538903816</v>
      </c>
      <c r="AW309" s="52">
        <f>IF(AR309&lt;&gt;"N/A",AR309-AQ309,"N/A")</f>
        <v>19.842473284705434</v>
      </c>
      <c r="AX309" s="53" t="str">
        <f>IF(AS309&lt;&gt;"N/A",AS309-AR309,"N/A")</f>
        <v>N/A</v>
      </c>
      <c r="AZ309" s="38">
        <v>296</v>
      </c>
    </row>
    <row r="310" spans="2:52" ht="12.75">
      <c r="B310" s="281" t="s">
        <v>424</v>
      </c>
      <c r="C310" s="282"/>
      <c r="D310" s="282">
        <v>5</v>
      </c>
      <c r="E310" s="285"/>
      <c r="F310" s="187"/>
      <c r="G310" s="285"/>
      <c r="H310" s="285"/>
      <c r="I310" s="285"/>
      <c r="J310" s="280">
        <v>68</v>
      </c>
      <c r="K310" s="280">
        <v>15</v>
      </c>
      <c r="L310" s="282"/>
      <c r="M310" s="188">
        <f t="shared" si="360"/>
        <v>4.533333333333333</v>
      </c>
      <c r="N310" s="45" t="str">
        <f t="shared" si="350"/>
        <v>N/A</v>
      </c>
      <c r="O310" s="46"/>
      <c r="P310" s="46"/>
      <c r="Q310" s="286"/>
      <c r="R310" s="286"/>
      <c r="S310" s="46">
        <v>44</v>
      </c>
      <c r="T310" s="46">
        <v>21</v>
      </c>
      <c r="U310" s="44">
        <f t="shared" si="351"/>
        <v>2.0952380952380953</v>
      </c>
      <c r="V310" s="47">
        <f t="shared" si="352"/>
        <v>9.498412698412698</v>
      </c>
      <c r="W310" s="46">
        <v>43</v>
      </c>
      <c r="X310" s="46">
        <v>31</v>
      </c>
      <c r="Y310" s="44">
        <f t="shared" si="353"/>
        <v>1.3870967741935485</v>
      </c>
      <c r="Z310" s="47">
        <f t="shared" si="354"/>
        <v>6.288172043010753</v>
      </c>
      <c r="AA310" s="46">
        <v>40</v>
      </c>
      <c r="AB310" s="46">
        <v>39</v>
      </c>
      <c r="AC310" s="44">
        <f t="shared" si="355"/>
        <v>1.0256410256410255</v>
      </c>
      <c r="AD310" s="47">
        <f t="shared" si="356"/>
        <v>4.649572649572649</v>
      </c>
      <c r="AE310" s="46">
        <v>39</v>
      </c>
      <c r="AF310" s="46">
        <v>48</v>
      </c>
      <c r="AG310" s="44">
        <f t="shared" si="357"/>
        <v>0.8125</v>
      </c>
      <c r="AH310" s="47">
        <f t="shared" si="358"/>
        <v>3.683333333333333</v>
      </c>
      <c r="AI310" s="287"/>
      <c r="AJ310" s="287"/>
      <c r="AK310" s="288"/>
      <c r="AL310" s="289"/>
      <c r="AM310" s="50"/>
      <c r="AN310" s="51"/>
      <c r="AO310" s="52">
        <f>($AO$4/(U310*$M310))*$AW$4/(12*5280)*60</f>
        <v>46.16757278458448</v>
      </c>
      <c r="AP310" s="52">
        <f>($AO$4/(Y310*$M310))*$AW$4/(12*5280)*60</f>
        <v>69.73706453839783</v>
      </c>
      <c r="AQ310" s="52">
        <f>($AO$4/(AC310*$M310))*$AW$4/(12*5280)*60</f>
        <v>94.31375583136544</v>
      </c>
      <c r="AR310" s="156">
        <f>IF(AG310&lt;&gt;0,($AO$4/(AG310*$M310))*$AW$4/(12*5280)*60,"N/A")</f>
        <v>119.0548397082325</v>
      </c>
      <c r="AS310" s="53" t="str">
        <f t="shared" si="359"/>
        <v>N/A</v>
      </c>
      <c r="AT310" s="54"/>
      <c r="AU310" s="52">
        <f>AP310-AO310</f>
        <v>23.569491753813352</v>
      </c>
      <c r="AV310" s="52">
        <f>AQ310-AP310</f>
        <v>24.57669129296761</v>
      </c>
      <c r="AW310" s="52">
        <f>IF(AR310&lt;&gt;"N/A",AR310-AQ310,"N/A")</f>
        <v>24.741083876867066</v>
      </c>
      <c r="AX310" s="53" t="str">
        <f>IF(AS310&lt;&gt;"N/A",AS310-AR310,"N/A")</f>
        <v>N/A</v>
      </c>
      <c r="AZ310" s="38">
        <v>297</v>
      </c>
    </row>
    <row r="311" spans="2:52" ht="12.75">
      <c r="B311" s="297" t="s">
        <v>246</v>
      </c>
      <c r="C311" s="8"/>
      <c r="D311" s="8">
        <v>5</v>
      </c>
      <c r="E311" s="39"/>
      <c r="F311" s="40" t="s">
        <v>250</v>
      </c>
      <c r="G311" s="39"/>
      <c r="H311" s="39"/>
      <c r="I311" s="39"/>
      <c r="J311" s="43">
        <v>61</v>
      </c>
      <c r="K311" s="43">
        <v>14</v>
      </c>
      <c r="L311" s="8"/>
      <c r="M311" s="44">
        <f t="shared" si="360"/>
        <v>4.357142857142857</v>
      </c>
      <c r="N311" s="45" t="str">
        <f t="shared" si="350"/>
        <v>N/A</v>
      </c>
      <c r="O311" s="46">
        <v>38</v>
      </c>
      <c r="P311" s="46">
        <v>11</v>
      </c>
      <c r="Q311" s="44">
        <f aca="true" t="shared" si="361" ref="Q311:Q316">O311/P311</f>
        <v>3.4545454545454546</v>
      </c>
      <c r="R311" s="47">
        <f>Q311*M311</f>
        <v>15.05194805194805</v>
      </c>
      <c r="S311" s="46">
        <v>43</v>
      </c>
      <c r="T311" s="46">
        <v>22</v>
      </c>
      <c r="U311" s="44">
        <f t="shared" si="351"/>
        <v>1.9545454545454546</v>
      </c>
      <c r="V311" s="47">
        <f t="shared" si="352"/>
        <v>8.516233766233766</v>
      </c>
      <c r="W311" s="46">
        <v>41</v>
      </c>
      <c r="X311" s="46">
        <v>32</v>
      </c>
      <c r="Y311" s="44">
        <f t="shared" si="353"/>
        <v>1.28125</v>
      </c>
      <c r="Z311" s="47">
        <f t="shared" si="354"/>
        <v>5.582589285714286</v>
      </c>
      <c r="AA311" s="46">
        <v>39</v>
      </c>
      <c r="AB311" s="46">
        <v>40</v>
      </c>
      <c r="AC311" s="44">
        <f t="shared" si="355"/>
        <v>0.975</v>
      </c>
      <c r="AD311" s="47">
        <f t="shared" si="356"/>
        <v>4.248214285714285</v>
      </c>
      <c r="AE311" s="46">
        <v>38</v>
      </c>
      <c r="AF311" s="46">
        <v>49</v>
      </c>
      <c r="AG311" s="44">
        <f t="shared" si="357"/>
        <v>0.7755102040816326</v>
      </c>
      <c r="AH311" s="47">
        <f t="shared" si="358"/>
        <v>3.3790087463556846</v>
      </c>
      <c r="AI311" s="224"/>
      <c r="AJ311" s="224"/>
      <c r="AK311" s="49"/>
      <c r="AL311" s="155"/>
      <c r="AM311" s="117"/>
      <c r="AN311" s="51">
        <f aca="true" t="shared" si="362" ref="AN311:AN318">($AO$4/(Q311*$M311))*$AW$4/(12*5280)*60</f>
        <v>29.1336814396749</v>
      </c>
      <c r="AO311" s="52">
        <f aca="true" t="shared" si="363" ref="AO311:AO318">($AO$4/(U311*$M311))*$AW$4/(12*5280)*60</f>
        <v>51.49208812593704</v>
      </c>
      <c r="AP311" s="52">
        <f aca="true" t="shared" si="364" ref="AP311:AP318">($AO$4/(Y311*$M311))*$AW$4/(12*5280)*60</f>
        <v>78.55112334954474</v>
      </c>
      <c r="AQ311" s="52">
        <f aca="true" t="shared" si="365" ref="AQ311:AQ318">($AO$4/(AC311*$M311))*$AW$4/(12*5280)*60</f>
        <v>103.22423260677355</v>
      </c>
      <c r="AR311" s="156">
        <f aca="true" t="shared" si="366" ref="AR311:AR318">IF(AG311&lt;&gt;0,($AO$4/(AG311*$M311))*$AW$4/(12*5280)*60,"N/A")</f>
        <v>129.77730823127914</v>
      </c>
      <c r="AS311" s="53" t="str">
        <f t="shared" si="359"/>
        <v>N/A</v>
      </c>
      <c r="AT311" s="54">
        <f aca="true" t="shared" si="367" ref="AT311:AV313">AO311-AN311</f>
        <v>22.35840668626214</v>
      </c>
      <c r="AU311" s="52">
        <f t="shared" si="367"/>
        <v>27.0590352236077</v>
      </c>
      <c r="AV311" s="52">
        <f t="shared" si="367"/>
        <v>24.673109257228816</v>
      </c>
      <c r="AW311" s="52">
        <f aca="true" t="shared" si="368" ref="AW311:AX313">IF(AR311&lt;&gt;"N/A",AR311-AQ311,"N/A")</f>
        <v>26.55307562450558</v>
      </c>
      <c r="AX311" s="53" t="str">
        <f t="shared" si="368"/>
        <v>N/A</v>
      </c>
      <c r="AZ311" s="38">
        <v>298</v>
      </c>
    </row>
    <row r="312" spans="2:52" ht="12.75">
      <c r="B312" s="296" t="s">
        <v>454</v>
      </c>
      <c r="C312" s="37"/>
      <c r="D312" s="37">
        <v>5</v>
      </c>
      <c r="E312" s="37"/>
      <c r="F312" s="40" t="s">
        <v>453</v>
      </c>
      <c r="G312" s="120"/>
      <c r="H312" s="120"/>
      <c r="I312" s="120"/>
      <c r="J312" s="66">
        <v>76</v>
      </c>
      <c r="K312" s="66">
        <v>15</v>
      </c>
      <c r="L312" s="121"/>
      <c r="M312" s="44">
        <f>J312/K312</f>
        <v>5.066666666666666</v>
      </c>
      <c r="N312" s="45" t="str">
        <f t="shared" si="350"/>
        <v>N/A</v>
      </c>
      <c r="O312" s="66">
        <v>38</v>
      </c>
      <c r="P312" s="66">
        <v>11</v>
      </c>
      <c r="Q312" s="44">
        <f t="shared" si="361"/>
        <v>3.4545454545454546</v>
      </c>
      <c r="R312" s="123">
        <f>Q312*M312</f>
        <v>17.503030303030304</v>
      </c>
      <c r="S312" s="66">
        <v>43</v>
      </c>
      <c r="T312" s="66">
        <v>22</v>
      </c>
      <c r="U312" s="44">
        <f t="shared" si="351"/>
        <v>1.9545454545454546</v>
      </c>
      <c r="V312" s="123">
        <f t="shared" si="352"/>
        <v>9.903030303030302</v>
      </c>
      <c r="W312" s="66">
        <v>41</v>
      </c>
      <c r="X312" s="66">
        <v>32</v>
      </c>
      <c r="Y312" s="44">
        <f t="shared" si="353"/>
        <v>1.28125</v>
      </c>
      <c r="Z312" s="123">
        <f t="shared" si="354"/>
        <v>6.491666666666666</v>
      </c>
      <c r="AA312" s="66">
        <v>38</v>
      </c>
      <c r="AB312" s="66">
        <v>41</v>
      </c>
      <c r="AC312" s="44">
        <f t="shared" si="355"/>
        <v>0.926829268292683</v>
      </c>
      <c r="AD312" s="123">
        <f t="shared" si="356"/>
        <v>4.695934959349594</v>
      </c>
      <c r="AE312" s="66">
        <v>37</v>
      </c>
      <c r="AF312" s="66">
        <v>50</v>
      </c>
      <c r="AG312" s="44">
        <f t="shared" si="357"/>
        <v>0.74</v>
      </c>
      <c r="AH312" s="123">
        <f t="shared" si="358"/>
        <v>3.749333333333333</v>
      </c>
      <c r="AI312" s="66"/>
      <c r="AJ312" s="66"/>
      <c r="AK312" s="124"/>
      <c r="AL312" s="125"/>
      <c r="AM312" s="50"/>
      <c r="AN312" s="51">
        <f t="shared" si="362"/>
        <v>25.05387078693847</v>
      </c>
      <c r="AO312" s="52">
        <f t="shared" si="363"/>
        <v>44.28125999551916</v>
      </c>
      <c r="AP312" s="52">
        <f t="shared" si="364"/>
        <v>67.5510130308585</v>
      </c>
      <c r="AQ312" s="52">
        <f t="shared" si="365"/>
        <v>93.38260929677065</v>
      </c>
      <c r="AR312" s="156">
        <f t="shared" si="366"/>
        <v>116.95910195376683</v>
      </c>
      <c r="AS312" s="53" t="str">
        <f t="shared" si="359"/>
        <v>N/A</v>
      </c>
      <c r="AT312" s="54">
        <f t="shared" si="367"/>
        <v>19.227389208580686</v>
      </c>
      <c r="AU312" s="52">
        <f t="shared" si="367"/>
        <v>23.269753035339342</v>
      </c>
      <c r="AV312" s="52">
        <f t="shared" si="367"/>
        <v>25.831596265912154</v>
      </c>
      <c r="AW312" s="52">
        <f t="shared" si="368"/>
        <v>23.57649265699618</v>
      </c>
      <c r="AX312" s="53" t="str">
        <f t="shared" si="368"/>
        <v>N/A</v>
      </c>
      <c r="AZ312" s="38">
        <v>299</v>
      </c>
    </row>
    <row r="313" spans="2:52" ht="12.75">
      <c r="B313" s="297" t="s">
        <v>455</v>
      </c>
      <c r="C313" s="8"/>
      <c r="D313" s="8">
        <v>5</v>
      </c>
      <c r="E313" s="8"/>
      <c r="F313" s="40" t="s">
        <v>453</v>
      </c>
      <c r="G313" s="42"/>
      <c r="H313" s="42"/>
      <c r="I313" s="42"/>
      <c r="J313" s="41">
        <v>76</v>
      </c>
      <c r="K313" s="41">
        <v>15</v>
      </c>
      <c r="L313" s="126"/>
      <c r="M313" s="44">
        <f>J313/K313</f>
        <v>5.066666666666666</v>
      </c>
      <c r="N313" s="45" t="str">
        <f t="shared" si="350"/>
        <v>N/A</v>
      </c>
      <c r="O313" s="66">
        <v>38</v>
      </c>
      <c r="P313" s="66">
        <v>11</v>
      </c>
      <c r="Q313" s="44">
        <f t="shared" si="361"/>
        <v>3.4545454545454546</v>
      </c>
      <c r="R313" s="123">
        <f>Q313*M313</f>
        <v>17.503030303030304</v>
      </c>
      <c r="S313" s="66">
        <v>43</v>
      </c>
      <c r="T313" s="66">
        <v>22</v>
      </c>
      <c r="U313" s="44">
        <f t="shared" si="351"/>
        <v>1.9545454545454546</v>
      </c>
      <c r="V313" s="123">
        <f t="shared" si="352"/>
        <v>9.903030303030302</v>
      </c>
      <c r="W313" s="41">
        <v>41</v>
      </c>
      <c r="X313" s="41">
        <v>32</v>
      </c>
      <c r="Y313" s="44">
        <f t="shared" si="353"/>
        <v>1.28125</v>
      </c>
      <c r="Z313" s="123">
        <f t="shared" si="354"/>
        <v>6.491666666666666</v>
      </c>
      <c r="AA313" s="66">
        <v>38</v>
      </c>
      <c r="AB313" s="66">
        <v>41</v>
      </c>
      <c r="AC313" s="44">
        <f t="shared" si="355"/>
        <v>0.926829268292683</v>
      </c>
      <c r="AD313" s="123">
        <f t="shared" si="356"/>
        <v>4.695934959349594</v>
      </c>
      <c r="AE313" s="41">
        <v>37</v>
      </c>
      <c r="AF313" s="41">
        <v>50</v>
      </c>
      <c r="AG313" s="44">
        <f t="shared" si="357"/>
        <v>0.74</v>
      </c>
      <c r="AH313" s="123">
        <f t="shared" si="358"/>
        <v>3.749333333333333</v>
      </c>
      <c r="AI313" s="41"/>
      <c r="AJ313" s="41"/>
      <c r="AK313" s="124"/>
      <c r="AL313" s="125"/>
      <c r="AM313" s="50"/>
      <c r="AN313" s="51">
        <f t="shared" si="362"/>
        <v>25.05387078693847</v>
      </c>
      <c r="AO313" s="52">
        <f t="shared" si="363"/>
        <v>44.28125999551916</v>
      </c>
      <c r="AP313" s="52">
        <f t="shared" si="364"/>
        <v>67.5510130308585</v>
      </c>
      <c r="AQ313" s="52">
        <f t="shared" si="365"/>
        <v>93.38260929677065</v>
      </c>
      <c r="AR313" s="156">
        <f t="shared" si="366"/>
        <v>116.95910195376683</v>
      </c>
      <c r="AS313" s="53" t="str">
        <f t="shared" si="359"/>
        <v>N/A</v>
      </c>
      <c r="AT313" s="54">
        <f t="shared" si="367"/>
        <v>19.227389208580686</v>
      </c>
      <c r="AU313" s="52">
        <f t="shared" si="367"/>
        <v>23.269753035339342</v>
      </c>
      <c r="AV313" s="52">
        <f t="shared" si="367"/>
        <v>25.831596265912154</v>
      </c>
      <c r="AW313" s="52">
        <f t="shared" si="368"/>
        <v>23.57649265699618</v>
      </c>
      <c r="AX313" s="53" t="str">
        <f t="shared" si="368"/>
        <v>N/A</v>
      </c>
      <c r="AZ313" s="38">
        <v>300</v>
      </c>
    </row>
    <row r="314" spans="2:52" ht="12.75">
      <c r="B314" s="297" t="s">
        <v>425</v>
      </c>
      <c r="C314" s="8"/>
      <c r="D314" s="8">
        <v>5</v>
      </c>
      <c r="E314" s="39"/>
      <c r="F314" s="40" t="s">
        <v>429</v>
      </c>
      <c r="G314" s="39"/>
      <c r="H314" s="39"/>
      <c r="I314" s="39"/>
      <c r="J314" s="43">
        <v>68</v>
      </c>
      <c r="K314" s="43">
        <v>15</v>
      </c>
      <c r="L314" s="8"/>
      <c r="M314" s="44">
        <f t="shared" si="360"/>
        <v>4.533333333333333</v>
      </c>
      <c r="N314" s="45" t="str">
        <f t="shared" si="350"/>
        <v>N/A</v>
      </c>
      <c r="O314" s="46">
        <v>38</v>
      </c>
      <c r="P314" s="46">
        <v>11</v>
      </c>
      <c r="Q314" s="44">
        <f t="shared" si="361"/>
        <v>3.4545454545454546</v>
      </c>
      <c r="R314" s="47">
        <f aca="true" t="shared" si="369" ref="R314:R323">Q314*M314</f>
        <v>15.66060606060606</v>
      </c>
      <c r="S314" s="46">
        <v>43</v>
      </c>
      <c r="T314" s="46">
        <v>22</v>
      </c>
      <c r="U314" s="44">
        <f aca="true" t="shared" si="370" ref="U314:U324">S314/T314</f>
        <v>1.9545454545454546</v>
      </c>
      <c r="V314" s="47">
        <f aca="true" t="shared" si="371" ref="V314:V324">U314*M314</f>
        <v>8.860606060606061</v>
      </c>
      <c r="W314" s="46">
        <v>41</v>
      </c>
      <c r="X314" s="46">
        <v>32</v>
      </c>
      <c r="Y314" s="44">
        <f aca="true" t="shared" si="372" ref="Y314:Y324">W314/X314</f>
        <v>1.28125</v>
      </c>
      <c r="Z314" s="47">
        <f aca="true" t="shared" si="373" ref="Z314:Z324">Y314*M314</f>
        <v>5.808333333333334</v>
      </c>
      <c r="AA314" s="46">
        <v>39</v>
      </c>
      <c r="AB314" s="46">
        <v>40</v>
      </c>
      <c r="AC314" s="44">
        <f aca="true" t="shared" si="374" ref="AC314:AC324">AA314/AB314</f>
        <v>0.975</v>
      </c>
      <c r="AD314" s="47">
        <f aca="true" t="shared" si="375" ref="AD314:AD324">AC314*M314</f>
        <v>4.42</v>
      </c>
      <c r="AE314" s="46">
        <v>38</v>
      </c>
      <c r="AF314" s="46">
        <v>49</v>
      </c>
      <c r="AG314" s="44">
        <f aca="true" t="shared" si="376" ref="AG314:AG324">AE314/AF314</f>
        <v>0.7755102040816326</v>
      </c>
      <c r="AH314" s="47">
        <f aca="true" t="shared" si="377" ref="AH314:AH324">AG314*M314</f>
        <v>3.515646258503401</v>
      </c>
      <c r="AI314" s="224"/>
      <c r="AJ314" s="224"/>
      <c r="AK314" s="49"/>
      <c r="AL314" s="155"/>
      <c r="AM314" s="117"/>
      <c r="AN314" s="51">
        <f t="shared" si="362"/>
        <v>28.001384997166532</v>
      </c>
      <c r="AO314" s="52">
        <f t="shared" si="363"/>
        <v>49.490819994992</v>
      </c>
      <c r="AP314" s="52">
        <f t="shared" si="364"/>
        <v>75.49819103448891</v>
      </c>
      <c r="AQ314" s="52">
        <f t="shared" si="365"/>
        <v>99.21236642352707</v>
      </c>
      <c r="AR314" s="156">
        <f t="shared" si="366"/>
        <v>124.73344226010543</v>
      </c>
      <c r="AS314" s="53" t="str">
        <f aca="true" t="shared" si="378" ref="AS314:AS324">IF(AK314&lt;&gt;0,($AO$4/(AK314*$M314))*$AW$4/(12*5280)*60,"N/A")</f>
        <v>N/A</v>
      </c>
      <c r="AT314" s="54">
        <f aca="true" t="shared" si="379" ref="AT314:AV316">AO314-AN314</f>
        <v>21.48943499782547</v>
      </c>
      <c r="AU314" s="52">
        <f t="shared" si="379"/>
        <v>26.00737103949691</v>
      </c>
      <c r="AV314" s="52">
        <f t="shared" si="379"/>
        <v>23.71417538903816</v>
      </c>
      <c r="AW314" s="52">
        <f aca="true" t="shared" si="380" ref="AW314:AX316">IF(AR314&lt;&gt;"N/A",AR314-AQ314,"N/A")</f>
        <v>25.521075836578362</v>
      </c>
      <c r="AX314" s="53" t="str">
        <f t="shared" si="380"/>
        <v>N/A</v>
      </c>
      <c r="AZ314" s="38">
        <v>301</v>
      </c>
    </row>
    <row r="315" spans="2:52" ht="12.75">
      <c r="B315" s="297" t="s">
        <v>427</v>
      </c>
      <c r="C315" s="8"/>
      <c r="D315" s="8">
        <v>5</v>
      </c>
      <c r="E315" s="39"/>
      <c r="F315" s="40" t="s">
        <v>429</v>
      </c>
      <c r="G315" s="39"/>
      <c r="H315" s="39"/>
      <c r="I315" s="39"/>
      <c r="J315" s="43">
        <v>67</v>
      </c>
      <c r="K315" s="43">
        <v>16</v>
      </c>
      <c r="L315" s="8"/>
      <c r="M315" s="44">
        <f t="shared" si="360"/>
        <v>4.1875</v>
      </c>
      <c r="N315" s="45" t="str">
        <f t="shared" si="350"/>
        <v>N/A</v>
      </c>
      <c r="O315" s="46">
        <v>38</v>
      </c>
      <c r="P315" s="46">
        <v>11</v>
      </c>
      <c r="Q315" s="44">
        <f t="shared" si="361"/>
        <v>3.4545454545454546</v>
      </c>
      <c r="R315" s="47">
        <f t="shared" si="369"/>
        <v>14.465909090909092</v>
      </c>
      <c r="S315" s="46">
        <v>43</v>
      </c>
      <c r="T315" s="46">
        <v>22</v>
      </c>
      <c r="U315" s="44">
        <f t="shared" si="370"/>
        <v>1.9545454545454546</v>
      </c>
      <c r="V315" s="47">
        <f t="shared" si="371"/>
        <v>8.184659090909092</v>
      </c>
      <c r="W315" s="46">
        <v>41</v>
      </c>
      <c r="X315" s="46">
        <v>32</v>
      </c>
      <c r="Y315" s="44">
        <f t="shared" si="372"/>
        <v>1.28125</v>
      </c>
      <c r="Z315" s="47">
        <f t="shared" si="373"/>
        <v>5.365234375</v>
      </c>
      <c r="AA315" s="46">
        <v>38</v>
      </c>
      <c r="AB315" s="46">
        <v>41</v>
      </c>
      <c r="AC315" s="44">
        <f t="shared" si="374"/>
        <v>0.926829268292683</v>
      </c>
      <c r="AD315" s="47">
        <f t="shared" si="375"/>
        <v>3.88109756097561</v>
      </c>
      <c r="AE315" s="46">
        <v>37</v>
      </c>
      <c r="AF315" s="46">
        <v>50</v>
      </c>
      <c r="AG315" s="44">
        <f t="shared" si="376"/>
        <v>0.74</v>
      </c>
      <c r="AH315" s="47">
        <f t="shared" si="377"/>
        <v>3.09875</v>
      </c>
      <c r="AI315" s="224"/>
      <c r="AJ315" s="224"/>
      <c r="AK315" s="49"/>
      <c r="AL315" s="155"/>
      <c r="AM315" s="117"/>
      <c r="AN315" s="51">
        <f t="shared" si="362"/>
        <v>30.313937190962367</v>
      </c>
      <c r="AO315" s="52">
        <f t="shared" si="363"/>
        <v>53.57812154681721</v>
      </c>
      <c r="AP315" s="52">
        <f t="shared" si="364"/>
        <v>81.73336502042181</v>
      </c>
      <c r="AQ315" s="52">
        <f t="shared" si="365"/>
        <v>112.98831134813244</v>
      </c>
      <c r="AR315" s="156">
        <f t="shared" si="366"/>
        <v>141.51469450326417</v>
      </c>
      <c r="AS315" s="53" t="str">
        <f t="shared" si="378"/>
        <v>N/A</v>
      </c>
      <c r="AT315" s="54">
        <f t="shared" si="379"/>
        <v>23.26418435585484</v>
      </c>
      <c r="AU315" s="52">
        <f t="shared" si="379"/>
        <v>28.155243473604607</v>
      </c>
      <c r="AV315" s="52">
        <f t="shared" si="379"/>
        <v>31.254946327710627</v>
      </c>
      <c r="AW315" s="52">
        <f t="shared" si="380"/>
        <v>28.526383155131725</v>
      </c>
      <c r="AX315" s="53" t="str">
        <f t="shared" si="380"/>
        <v>N/A</v>
      </c>
      <c r="AZ315" s="38">
        <v>302</v>
      </c>
    </row>
    <row r="316" spans="2:52" ht="12.75">
      <c r="B316" s="297" t="s">
        <v>459</v>
      </c>
      <c r="C316" s="37"/>
      <c r="D316" s="37">
        <v>6</v>
      </c>
      <c r="E316" s="37"/>
      <c r="F316" s="40" t="s">
        <v>453</v>
      </c>
      <c r="G316" s="120"/>
      <c r="H316" s="120"/>
      <c r="I316" s="120"/>
      <c r="J316" s="66">
        <v>76</v>
      </c>
      <c r="K316" s="66">
        <v>15</v>
      </c>
      <c r="L316" s="121"/>
      <c r="M316" s="44">
        <f>J316/K316</f>
        <v>5.066666666666666</v>
      </c>
      <c r="N316" s="45" t="str">
        <f t="shared" si="350"/>
        <v>N/A</v>
      </c>
      <c r="O316" s="66">
        <v>38</v>
      </c>
      <c r="P316" s="66">
        <v>11</v>
      </c>
      <c r="Q316" s="44">
        <f t="shared" si="361"/>
        <v>3.4545454545454546</v>
      </c>
      <c r="R316" s="123">
        <f>Q316*M316</f>
        <v>17.503030303030304</v>
      </c>
      <c r="S316" s="66">
        <v>43</v>
      </c>
      <c r="T316" s="66">
        <v>22</v>
      </c>
      <c r="U316" s="44">
        <f>S316/T316</f>
        <v>1.9545454545454546</v>
      </c>
      <c r="V316" s="123">
        <f>U316*M316</f>
        <v>9.903030303030302</v>
      </c>
      <c r="W316" s="66">
        <v>41</v>
      </c>
      <c r="X316" s="66">
        <v>32</v>
      </c>
      <c r="Y316" s="44">
        <f>W316/X316</f>
        <v>1.28125</v>
      </c>
      <c r="Z316" s="123">
        <f>Y316*M316</f>
        <v>6.491666666666666</v>
      </c>
      <c r="AA316" s="66">
        <v>39</v>
      </c>
      <c r="AB316" s="66">
        <v>40</v>
      </c>
      <c r="AC316" s="44">
        <f>AA316/AB316</f>
        <v>0.975</v>
      </c>
      <c r="AD316" s="123">
        <f>AC316*M316</f>
        <v>4.9399999999999995</v>
      </c>
      <c r="AE316" s="66">
        <v>38</v>
      </c>
      <c r="AF316" s="66">
        <v>49</v>
      </c>
      <c r="AG316" s="44">
        <f>AE316/AF316</f>
        <v>0.7755102040816326</v>
      </c>
      <c r="AH316" s="123">
        <f>AG316*M316</f>
        <v>3.929251700680272</v>
      </c>
      <c r="AI316" s="66">
        <v>35</v>
      </c>
      <c r="AJ316" s="66">
        <v>52</v>
      </c>
      <c r="AK316" s="124">
        <f>AI316/AJ316</f>
        <v>0.6730769230769231</v>
      </c>
      <c r="AL316" s="125">
        <f>AK316*M316</f>
        <v>3.4102564102564106</v>
      </c>
      <c r="AM316" s="50"/>
      <c r="AN316" s="51">
        <f t="shared" si="362"/>
        <v>25.05387078693847</v>
      </c>
      <c r="AO316" s="52">
        <f t="shared" si="363"/>
        <v>44.28125999551916</v>
      </c>
      <c r="AP316" s="52">
        <f t="shared" si="364"/>
        <v>67.5510130308585</v>
      </c>
      <c r="AQ316" s="52">
        <f t="shared" si="365"/>
        <v>88.76895943157689</v>
      </c>
      <c r="AR316" s="156">
        <f t="shared" si="366"/>
        <v>111.60360623272592</v>
      </c>
      <c r="AS316" s="53">
        <f>IF(AK316&lt;&gt;0,($AO$4/(AK316*$M316))*$AW$4/(12*5280)*60,"N/A")</f>
        <v>128.58817837659848</v>
      </c>
      <c r="AT316" s="54">
        <f t="shared" si="379"/>
        <v>19.227389208580686</v>
      </c>
      <c r="AU316" s="52">
        <f t="shared" si="379"/>
        <v>23.269753035339342</v>
      </c>
      <c r="AV316" s="52">
        <f t="shared" si="379"/>
        <v>21.21794640071839</v>
      </c>
      <c r="AW316" s="52">
        <f t="shared" si="380"/>
        <v>22.834646801149034</v>
      </c>
      <c r="AX316" s="53">
        <f t="shared" si="380"/>
        <v>16.984572143872555</v>
      </c>
      <c r="AZ316" s="38">
        <v>303</v>
      </c>
    </row>
    <row r="317" spans="2:52" ht="12.75">
      <c r="B317" s="35" t="s">
        <v>431</v>
      </c>
      <c r="C317" s="8"/>
      <c r="D317" s="8">
        <v>5</v>
      </c>
      <c r="E317" s="39"/>
      <c r="F317" s="40"/>
      <c r="G317" s="39"/>
      <c r="H317" s="39"/>
      <c r="I317" s="39"/>
      <c r="J317" s="43">
        <v>61</v>
      </c>
      <c r="K317" s="43">
        <v>18</v>
      </c>
      <c r="L317" s="8"/>
      <c r="M317" s="44">
        <f t="shared" si="360"/>
        <v>3.388888888888889</v>
      </c>
      <c r="N317" s="45" t="str">
        <f t="shared" si="350"/>
        <v>N/A</v>
      </c>
      <c r="O317" s="46"/>
      <c r="P317" s="46"/>
      <c r="Q317" s="44"/>
      <c r="R317" s="47">
        <f>Q317*M317</f>
        <v>0</v>
      </c>
      <c r="S317" s="46"/>
      <c r="T317" s="46"/>
      <c r="U317" s="44"/>
      <c r="V317" s="47">
        <f>U317*M317</f>
        <v>0</v>
      </c>
      <c r="W317" s="46"/>
      <c r="X317" s="46"/>
      <c r="Y317" s="44"/>
      <c r="Z317" s="47">
        <f>Y317*M317</f>
        <v>0</v>
      </c>
      <c r="AA317" s="46"/>
      <c r="AB317" s="46"/>
      <c r="AC317" s="44"/>
      <c r="AD317" s="47">
        <f>AC317*M317</f>
        <v>0</v>
      </c>
      <c r="AE317" s="46"/>
      <c r="AF317" s="46"/>
      <c r="AG317" s="44"/>
      <c r="AH317" s="47">
        <f t="shared" si="377"/>
        <v>0</v>
      </c>
      <c r="AI317" s="224"/>
      <c r="AJ317" s="224"/>
      <c r="AK317" s="49"/>
      <c r="AL317" s="125"/>
      <c r="AM317" s="117"/>
      <c r="AN317" s="51"/>
      <c r="AO317" s="52"/>
      <c r="AP317" s="52"/>
      <c r="AQ317" s="52"/>
      <c r="AR317" s="156"/>
      <c r="AS317" s="53" t="str">
        <f>IF(AK317&lt;&gt;0,($AO$4/(AK317*$M317))*$AW$4/(12*5280)*60,"N/A")</f>
        <v>N/A</v>
      </c>
      <c r="AT317" s="54"/>
      <c r="AU317" s="52"/>
      <c r="AV317" s="52"/>
      <c r="AW317" s="52"/>
      <c r="AX317" s="53"/>
      <c r="AZ317" s="38">
        <v>304</v>
      </c>
    </row>
    <row r="318" spans="2:52" ht="12.75">
      <c r="B318" s="297" t="s">
        <v>604</v>
      </c>
      <c r="C318" s="8"/>
      <c r="D318" s="8">
        <v>5</v>
      </c>
      <c r="E318" s="39"/>
      <c r="F318" s="341" t="s">
        <v>605</v>
      </c>
      <c r="G318" s="39"/>
      <c r="H318" s="39"/>
      <c r="I318" s="39"/>
      <c r="J318" s="43">
        <v>69</v>
      </c>
      <c r="K318" s="43">
        <v>14</v>
      </c>
      <c r="L318" s="8"/>
      <c r="M318" s="44">
        <f t="shared" si="360"/>
        <v>4.928571428571429</v>
      </c>
      <c r="N318" s="45" t="str">
        <f t="shared" si="350"/>
        <v>N/A</v>
      </c>
      <c r="O318" s="46">
        <v>38</v>
      </c>
      <c r="P318" s="46">
        <v>11</v>
      </c>
      <c r="Q318" s="44">
        <f>O318/P318</f>
        <v>3.4545454545454546</v>
      </c>
      <c r="R318" s="47">
        <f>Q318*M318</f>
        <v>17.025974025974026</v>
      </c>
      <c r="S318" s="46">
        <v>43</v>
      </c>
      <c r="T318" s="46">
        <v>22</v>
      </c>
      <c r="U318" s="44">
        <f>S318/T318</f>
        <v>1.9545454545454546</v>
      </c>
      <c r="V318" s="47">
        <f>U318*M318</f>
        <v>9.633116883116884</v>
      </c>
      <c r="W318" s="46">
        <v>41</v>
      </c>
      <c r="X318" s="46">
        <v>32</v>
      </c>
      <c r="Y318" s="44">
        <f>W318/X318</f>
        <v>1.28125</v>
      </c>
      <c r="Z318" s="47">
        <f>Y318*M318</f>
        <v>6.314732142857143</v>
      </c>
      <c r="AA318" s="46">
        <v>38</v>
      </c>
      <c r="AB318" s="46">
        <v>41</v>
      </c>
      <c r="AC318" s="44">
        <f>AA318/AB318</f>
        <v>0.926829268292683</v>
      </c>
      <c r="AD318" s="47">
        <f>AC318*M318</f>
        <v>4.567944250871081</v>
      </c>
      <c r="AE318" s="46">
        <v>37</v>
      </c>
      <c r="AF318" s="46">
        <v>50</v>
      </c>
      <c r="AG318" s="44">
        <f t="shared" si="376"/>
        <v>0.74</v>
      </c>
      <c r="AH318" s="47">
        <f t="shared" si="377"/>
        <v>3.6471428571428572</v>
      </c>
      <c r="AI318" s="224"/>
      <c r="AJ318" s="224"/>
      <c r="AK318" s="49"/>
      <c r="AL318" s="125"/>
      <c r="AM318" s="117"/>
      <c r="AN318" s="51">
        <f t="shared" si="362"/>
        <v>25.755863301741574</v>
      </c>
      <c r="AO318" s="52">
        <f t="shared" si="363"/>
        <v>45.52199095191535</v>
      </c>
      <c r="AP318" s="52">
        <f t="shared" si="364"/>
        <v>69.44374672930766</v>
      </c>
      <c r="AQ318" s="52">
        <f t="shared" si="365"/>
        <v>95.99912685194586</v>
      </c>
      <c r="AR318" s="156">
        <f t="shared" si="366"/>
        <v>120.2362168877371</v>
      </c>
      <c r="AS318" s="53" t="str">
        <f>IF(AK318&lt;&gt;0,($AO$4/(AK318*$M318))*$AW$4/(12*5280)*60,"N/A")</f>
        <v>N/A</v>
      </c>
      <c r="AT318" s="54">
        <f>AO318-AN318</f>
        <v>19.766127650173775</v>
      </c>
      <c r="AU318" s="52">
        <f>AP318-AO318</f>
        <v>23.921755777392313</v>
      </c>
      <c r="AV318" s="52">
        <f>AQ318-AP318</f>
        <v>26.555380122638198</v>
      </c>
      <c r="AW318" s="52">
        <f>IF(AR318&lt;&gt;"N/A",AR318-AQ318,"N/A")</f>
        <v>24.23709003579124</v>
      </c>
      <c r="AX318" s="53" t="str">
        <f>IF(AS318&lt;&gt;"N/A",AS318-AR318,"N/A")</f>
        <v>N/A</v>
      </c>
      <c r="AZ318" s="38">
        <v>305</v>
      </c>
    </row>
    <row r="319" spans="2:52" ht="12.75">
      <c r="B319" s="297" t="s">
        <v>572</v>
      </c>
      <c r="C319" s="8" t="s">
        <v>573</v>
      </c>
      <c r="D319" s="8">
        <v>6</v>
      </c>
      <c r="E319" s="39"/>
      <c r="F319" s="40" t="s">
        <v>574</v>
      </c>
      <c r="G319" s="39"/>
      <c r="H319" s="39"/>
      <c r="I319" s="39"/>
      <c r="J319" s="43">
        <v>68</v>
      </c>
      <c r="K319" s="43">
        <v>15</v>
      </c>
      <c r="L319" s="8"/>
      <c r="M319" s="44">
        <f t="shared" si="360"/>
        <v>4.533333333333333</v>
      </c>
      <c r="N319" s="45" t="str">
        <f t="shared" si="350"/>
        <v>N/A</v>
      </c>
      <c r="O319" s="46">
        <v>38</v>
      </c>
      <c r="P319" s="46">
        <v>11</v>
      </c>
      <c r="Q319" s="44">
        <f>O319/P319</f>
        <v>3.4545454545454546</v>
      </c>
      <c r="R319" s="47">
        <f t="shared" si="369"/>
        <v>15.66060606060606</v>
      </c>
      <c r="S319" s="46">
        <v>43</v>
      </c>
      <c r="T319" s="46">
        <v>22</v>
      </c>
      <c r="U319" s="44">
        <f t="shared" si="370"/>
        <v>1.9545454545454546</v>
      </c>
      <c r="V319" s="47">
        <f t="shared" si="371"/>
        <v>8.860606060606061</v>
      </c>
      <c r="W319" s="46">
        <v>41</v>
      </c>
      <c r="X319" s="46">
        <v>32</v>
      </c>
      <c r="Y319" s="44">
        <f t="shared" si="372"/>
        <v>1.28125</v>
      </c>
      <c r="Z319" s="47">
        <f t="shared" si="373"/>
        <v>5.808333333333334</v>
      </c>
      <c r="AA319" s="46">
        <v>39</v>
      </c>
      <c r="AB319" s="46">
        <v>40</v>
      </c>
      <c r="AC319" s="44">
        <f t="shared" si="374"/>
        <v>0.975</v>
      </c>
      <c r="AD319" s="47">
        <f t="shared" si="375"/>
        <v>4.42</v>
      </c>
      <c r="AE319" s="46">
        <v>39</v>
      </c>
      <c r="AF319" s="46">
        <v>48</v>
      </c>
      <c r="AG319" s="44">
        <f t="shared" si="376"/>
        <v>0.8125</v>
      </c>
      <c r="AH319" s="47">
        <f t="shared" si="377"/>
        <v>3.683333333333333</v>
      </c>
      <c r="AI319" s="318">
        <v>36</v>
      </c>
      <c r="AJ319" s="318">
        <v>51</v>
      </c>
      <c r="AK319" s="124">
        <f>AI319/AJ319</f>
        <v>0.7058823529411765</v>
      </c>
      <c r="AL319" s="125">
        <f>AK319*M319</f>
        <v>3.2</v>
      </c>
      <c r="AM319" s="117"/>
      <c r="AN319" s="51">
        <f>($AO$4/(Q319*$M319))*$AW$4/(12*5280)*60</f>
        <v>28.001384997166532</v>
      </c>
      <c r="AO319" s="52">
        <f aca="true" t="shared" si="381" ref="AO319:AO324">($AO$4/(U319*$M319))*$AW$4/(12*5280)*60</f>
        <v>49.490819994992</v>
      </c>
      <c r="AP319" s="52">
        <f aca="true" t="shared" si="382" ref="AP319:AP324">($AO$4/(Y319*$M319))*$AW$4/(12*5280)*60</f>
        <v>75.49819103448891</v>
      </c>
      <c r="AQ319" s="52">
        <f aca="true" t="shared" si="383" ref="AQ319:AQ324">($AO$4/(AC319*$M319))*$AW$4/(12*5280)*60</f>
        <v>99.21236642352707</v>
      </c>
      <c r="AR319" s="156">
        <f aca="true" t="shared" si="384" ref="AR319:AR324">IF(AG319&lt;&gt;0,($AO$4/(AG319*$M319))*$AW$4/(12*5280)*60,"N/A")</f>
        <v>119.0548397082325</v>
      </c>
      <c r="AS319" s="53">
        <f t="shared" si="378"/>
        <v>137.0370811224968</v>
      </c>
      <c r="AT319" s="54">
        <f aca="true" t="shared" si="385" ref="AT319:AV320">AO319-AN319</f>
        <v>21.48943499782547</v>
      </c>
      <c r="AU319" s="52">
        <f t="shared" si="385"/>
        <v>26.00737103949691</v>
      </c>
      <c r="AV319" s="52">
        <f t="shared" si="385"/>
        <v>23.71417538903816</v>
      </c>
      <c r="AW319" s="52">
        <f aca="true" t="shared" si="386" ref="AW319:AX324">IF(AR319&lt;&gt;"N/A",AR319-AQ319,"N/A")</f>
        <v>19.842473284705434</v>
      </c>
      <c r="AX319" s="53">
        <f t="shared" si="386"/>
        <v>17.982241414264294</v>
      </c>
      <c r="AZ319" s="38">
        <v>306</v>
      </c>
    </row>
    <row r="320" spans="2:52" ht="12.75">
      <c r="B320" s="297" t="s">
        <v>460</v>
      </c>
      <c r="C320" s="8"/>
      <c r="D320" s="8">
        <v>6</v>
      </c>
      <c r="E320" s="8"/>
      <c r="F320" s="341" t="s">
        <v>607</v>
      </c>
      <c r="G320" s="42"/>
      <c r="H320" s="42"/>
      <c r="I320" s="42"/>
      <c r="J320" s="41">
        <v>76</v>
      </c>
      <c r="K320" s="41">
        <v>15</v>
      </c>
      <c r="L320" s="126"/>
      <c r="M320" s="44">
        <f>J320/K320</f>
        <v>5.066666666666666</v>
      </c>
      <c r="N320" s="45" t="str">
        <f t="shared" si="350"/>
        <v>N/A</v>
      </c>
      <c r="O320" s="66">
        <v>38</v>
      </c>
      <c r="P320" s="66">
        <v>11</v>
      </c>
      <c r="Q320" s="44">
        <f>O320/P320</f>
        <v>3.4545454545454546</v>
      </c>
      <c r="R320" s="47">
        <f t="shared" si="369"/>
        <v>17.503030303030304</v>
      </c>
      <c r="S320" s="66">
        <v>43</v>
      </c>
      <c r="T320" s="66">
        <v>22</v>
      </c>
      <c r="U320" s="44">
        <f>S320/T320</f>
        <v>1.9545454545454546</v>
      </c>
      <c r="V320" s="123">
        <f>U320*M320</f>
        <v>9.903030303030302</v>
      </c>
      <c r="W320" s="41">
        <v>41</v>
      </c>
      <c r="X320" s="41">
        <v>32</v>
      </c>
      <c r="Y320" s="44">
        <f>W320/X320</f>
        <v>1.28125</v>
      </c>
      <c r="Z320" s="123">
        <f>Y320*M320</f>
        <v>6.491666666666666</v>
      </c>
      <c r="AA320" s="66">
        <v>39</v>
      </c>
      <c r="AB320" s="66">
        <v>40</v>
      </c>
      <c r="AC320" s="44">
        <f>AA320/AB320</f>
        <v>0.975</v>
      </c>
      <c r="AD320" s="123">
        <f>AC320*M320</f>
        <v>4.9399999999999995</v>
      </c>
      <c r="AE320" s="41">
        <v>38</v>
      </c>
      <c r="AF320" s="41">
        <v>49</v>
      </c>
      <c r="AG320" s="44">
        <f>AE320/AF320</f>
        <v>0.7755102040816326</v>
      </c>
      <c r="AH320" s="123">
        <f>AG320*M320</f>
        <v>3.929251700680272</v>
      </c>
      <c r="AI320" s="41">
        <v>35</v>
      </c>
      <c r="AJ320" s="41">
        <v>52</v>
      </c>
      <c r="AK320" s="124">
        <f>AI320/AJ320</f>
        <v>0.6730769230769231</v>
      </c>
      <c r="AL320" s="125">
        <f>AK320*M320</f>
        <v>3.4102564102564106</v>
      </c>
      <c r="AM320" s="50"/>
      <c r="AN320" s="51">
        <f>($AO$4/(Q320*$M320))*$AW$4/(12*5280)*60</f>
        <v>25.05387078693847</v>
      </c>
      <c r="AO320" s="52">
        <f t="shared" si="381"/>
        <v>44.28125999551916</v>
      </c>
      <c r="AP320" s="52">
        <f t="shared" si="382"/>
        <v>67.5510130308585</v>
      </c>
      <c r="AQ320" s="52">
        <f t="shared" si="383"/>
        <v>88.76895943157689</v>
      </c>
      <c r="AR320" s="156">
        <f t="shared" si="384"/>
        <v>111.60360623272592</v>
      </c>
      <c r="AS320" s="53">
        <f>IF(AK320&lt;&gt;0,($AO$4/(AK320*$M320))*$AW$4/(12*5280)*60,"N/A")</f>
        <v>128.58817837659848</v>
      </c>
      <c r="AT320" s="54">
        <f t="shared" si="385"/>
        <v>19.227389208580686</v>
      </c>
      <c r="AU320" s="52">
        <f t="shared" si="385"/>
        <v>23.269753035339342</v>
      </c>
      <c r="AV320" s="52">
        <f t="shared" si="385"/>
        <v>21.21794640071839</v>
      </c>
      <c r="AW320" s="52">
        <f t="shared" si="386"/>
        <v>22.834646801149034</v>
      </c>
      <c r="AX320" s="53">
        <f t="shared" si="386"/>
        <v>16.984572143872555</v>
      </c>
      <c r="AZ320" s="38">
        <v>307</v>
      </c>
    </row>
    <row r="321" spans="2:52" ht="12.75">
      <c r="B321" s="297" t="s">
        <v>602</v>
      </c>
      <c r="C321" s="8"/>
      <c r="D321" s="8">
        <v>6</v>
      </c>
      <c r="E321" s="8"/>
      <c r="F321" s="341" t="s">
        <v>606</v>
      </c>
      <c r="G321" s="42"/>
      <c r="H321" s="42"/>
      <c r="I321" s="42"/>
      <c r="J321" s="41">
        <v>76</v>
      </c>
      <c r="K321" s="41">
        <v>15</v>
      </c>
      <c r="L321" s="126"/>
      <c r="M321" s="44">
        <v>5.067</v>
      </c>
      <c r="N321" s="45" t="str">
        <f t="shared" si="350"/>
        <v>N/A</v>
      </c>
      <c r="O321" s="66">
        <v>38</v>
      </c>
      <c r="P321" s="66">
        <v>11</v>
      </c>
      <c r="Q321" s="44">
        <f>O321/P321</f>
        <v>3.4545454545454546</v>
      </c>
      <c r="R321" s="47">
        <f t="shared" si="369"/>
        <v>17.50418181818182</v>
      </c>
      <c r="S321" s="66">
        <v>43</v>
      </c>
      <c r="T321" s="66">
        <v>22</v>
      </c>
      <c r="U321" s="44">
        <f>S321/T321</f>
        <v>1.9545454545454546</v>
      </c>
      <c r="V321" s="123">
        <f>U321*M321</f>
        <v>9.903681818181818</v>
      </c>
      <c r="W321" s="41">
        <v>41</v>
      </c>
      <c r="X321" s="41">
        <v>32</v>
      </c>
      <c r="Y321" s="44">
        <f>W321/X321</f>
        <v>1.28125</v>
      </c>
      <c r="Z321" s="123">
        <f>Y321*M321</f>
        <v>6.49209375</v>
      </c>
      <c r="AA321" s="66">
        <v>39</v>
      </c>
      <c r="AB321" s="66">
        <v>40</v>
      </c>
      <c r="AC321" s="44">
        <f>AA321/AB321</f>
        <v>0.975</v>
      </c>
      <c r="AD321" s="123">
        <f>AC321*M321</f>
        <v>4.940325</v>
      </c>
      <c r="AE321" s="41">
        <v>38</v>
      </c>
      <c r="AF321" s="41">
        <v>49</v>
      </c>
      <c r="AG321" s="44">
        <f>AE321/AF321</f>
        <v>0.7755102040816326</v>
      </c>
      <c r="AH321" s="123">
        <f>AG321*M321</f>
        <v>3.9295102040816325</v>
      </c>
      <c r="AI321" s="41">
        <v>35</v>
      </c>
      <c r="AJ321" s="41">
        <v>52</v>
      </c>
      <c r="AK321" s="124">
        <f>AI321/AJ321</f>
        <v>0.6730769230769231</v>
      </c>
      <c r="AL321" s="125">
        <f>AK321*M321</f>
        <v>3.4104807692307695</v>
      </c>
      <c r="AM321" s="50"/>
      <c r="AN321" s="51">
        <f>($AO$4/(Q321*$M321))*$AW$4/(12*5280)*60</f>
        <v>25.052222614398048</v>
      </c>
      <c r="AO321" s="52">
        <f t="shared" si="381"/>
        <v>44.27834694637795</v>
      </c>
      <c r="AP321" s="52">
        <f t="shared" si="382"/>
        <v>67.54656917762313</v>
      </c>
      <c r="AQ321" s="52">
        <f t="shared" si="383"/>
        <v>88.76311975264578</v>
      </c>
      <c r="AR321" s="156">
        <f t="shared" si="384"/>
        <v>111.59626437322768</v>
      </c>
      <c r="AS321" s="53">
        <f>IF(AK321&lt;&gt;0,($AO$4/(AK321*$M321))*$AW$4/(12*5280)*60,"N/A")</f>
        <v>128.57971918454686</v>
      </c>
      <c r="AT321" s="54">
        <f>AO321-AN321</f>
        <v>19.226124331979904</v>
      </c>
      <c r="AU321" s="52">
        <f>AP321-AO321</f>
        <v>23.268222231245176</v>
      </c>
      <c r="AV321" s="52">
        <f>AQ321-AP321</f>
        <v>21.21655057502265</v>
      </c>
      <c r="AW321" s="52">
        <f>IF(AR321&lt;&gt;"N/A",AR321-AQ321,"N/A")</f>
        <v>22.833144620581905</v>
      </c>
      <c r="AX321" s="53">
        <f>IF(AS321&lt;&gt;"N/A",AS321-AR321,"N/A")</f>
        <v>16.983454811319177</v>
      </c>
      <c r="AZ321" s="38">
        <v>308</v>
      </c>
    </row>
    <row r="322" spans="2:52" ht="12.75">
      <c r="B322" s="35" t="s">
        <v>426</v>
      </c>
      <c r="C322" s="8"/>
      <c r="D322" s="8">
        <v>5</v>
      </c>
      <c r="E322" s="39"/>
      <c r="F322" s="40" t="s">
        <v>429</v>
      </c>
      <c r="G322" s="39"/>
      <c r="H322" s="39"/>
      <c r="I322" s="39"/>
      <c r="J322" s="43">
        <v>68</v>
      </c>
      <c r="K322" s="43">
        <v>15</v>
      </c>
      <c r="L322" s="8"/>
      <c r="M322" s="44">
        <f t="shared" si="360"/>
        <v>4.533333333333333</v>
      </c>
      <c r="N322" s="45" t="str">
        <f t="shared" si="350"/>
        <v>N/A</v>
      </c>
      <c r="O322" s="46"/>
      <c r="P322" s="46"/>
      <c r="Q322" s="44"/>
      <c r="R322" s="47"/>
      <c r="S322" s="46">
        <v>44</v>
      </c>
      <c r="T322" s="46">
        <v>21</v>
      </c>
      <c r="U322" s="44">
        <f t="shared" si="370"/>
        <v>2.0952380952380953</v>
      </c>
      <c r="V322" s="47">
        <f t="shared" si="371"/>
        <v>9.498412698412698</v>
      </c>
      <c r="W322" s="46">
        <v>43</v>
      </c>
      <c r="X322" s="46">
        <v>31</v>
      </c>
      <c r="Y322" s="44">
        <f t="shared" si="372"/>
        <v>1.3870967741935485</v>
      </c>
      <c r="Z322" s="47">
        <f t="shared" si="373"/>
        <v>6.288172043010753</v>
      </c>
      <c r="AA322" s="46">
        <v>40</v>
      </c>
      <c r="AB322" s="46">
        <v>39</v>
      </c>
      <c r="AC322" s="44">
        <f t="shared" si="374"/>
        <v>1.0256410256410255</v>
      </c>
      <c r="AD322" s="47">
        <f t="shared" si="375"/>
        <v>4.649572649572649</v>
      </c>
      <c r="AE322" s="46">
        <v>39</v>
      </c>
      <c r="AF322" s="46">
        <v>48</v>
      </c>
      <c r="AG322" s="44">
        <f t="shared" si="376"/>
        <v>0.8125</v>
      </c>
      <c r="AH322" s="47">
        <f t="shared" si="377"/>
        <v>3.683333333333333</v>
      </c>
      <c r="AI322" s="318"/>
      <c r="AJ322" s="318"/>
      <c r="AK322" s="124"/>
      <c r="AL322" s="125"/>
      <c r="AM322" s="117"/>
      <c r="AN322" s="51"/>
      <c r="AO322" s="52">
        <f t="shared" si="381"/>
        <v>46.16757278458448</v>
      </c>
      <c r="AP322" s="52">
        <f t="shared" si="382"/>
        <v>69.73706453839783</v>
      </c>
      <c r="AQ322" s="52">
        <f t="shared" si="383"/>
        <v>94.31375583136544</v>
      </c>
      <c r="AR322" s="156">
        <f t="shared" si="384"/>
        <v>119.0548397082325</v>
      </c>
      <c r="AS322" s="53" t="str">
        <f t="shared" si="378"/>
        <v>N/A</v>
      </c>
      <c r="AT322" s="54"/>
      <c r="AU322" s="52">
        <f aca="true" t="shared" si="387" ref="AU322:AV324">AP322-AO322</f>
        <v>23.569491753813352</v>
      </c>
      <c r="AV322" s="52">
        <f t="shared" si="387"/>
        <v>24.57669129296761</v>
      </c>
      <c r="AW322" s="52">
        <f t="shared" si="386"/>
        <v>24.741083876867066</v>
      </c>
      <c r="AX322" s="53" t="str">
        <f t="shared" si="386"/>
        <v>N/A</v>
      </c>
      <c r="AZ322" s="38">
        <v>309</v>
      </c>
    </row>
    <row r="323" spans="2:52" ht="12.75">
      <c r="B323" s="35" t="s">
        <v>428</v>
      </c>
      <c r="C323" s="8"/>
      <c r="D323" s="8">
        <v>5</v>
      </c>
      <c r="E323" s="39"/>
      <c r="F323" s="40" t="s">
        <v>429</v>
      </c>
      <c r="G323" s="39"/>
      <c r="H323" s="39"/>
      <c r="I323" s="39"/>
      <c r="J323" s="43">
        <v>67</v>
      </c>
      <c r="K323" s="43">
        <v>16</v>
      </c>
      <c r="L323" s="8"/>
      <c r="M323" s="44">
        <f t="shared" si="360"/>
        <v>4.1875</v>
      </c>
      <c r="N323" s="45" t="str">
        <f t="shared" si="350"/>
        <v>N/A</v>
      </c>
      <c r="O323" s="46">
        <v>38</v>
      </c>
      <c r="P323" s="46">
        <v>11</v>
      </c>
      <c r="Q323" s="44">
        <f>O323/P323</f>
        <v>3.4545454545454546</v>
      </c>
      <c r="R323" s="47">
        <f t="shared" si="369"/>
        <v>14.465909090909092</v>
      </c>
      <c r="S323" s="46">
        <v>43</v>
      </c>
      <c r="T323" s="46">
        <v>22</v>
      </c>
      <c r="U323" s="44">
        <f t="shared" si="370"/>
        <v>1.9545454545454546</v>
      </c>
      <c r="V323" s="47">
        <f t="shared" si="371"/>
        <v>8.184659090909092</v>
      </c>
      <c r="W323" s="46">
        <v>41</v>
      </c>
      <c r="X323" s="46">
        <v>32</v>
      </c>
      <c r="Y323" s="44">
        <f t="shared" si="372"/>
        <v>1.28125</v>
      </c>
      <c r="Z323" s="47">
        <f t="shared" si="373"/>
        <v>5.365234375</v>
      </c>
      <c r="AA323" s="46">
        <v>38</v>
      </c>
      <c r="AB323" s="46">
        <v>41</v>
      </c>
      <c r="AC323" s="44">
        <f t="shared" si="374"/>
        <v>0.926829268292683</v>
      </c>
      <c r="AD323" s="47">
        <f t="shared" si="375"/>
        <v>3.88109756097561</v>
      </c>
      <c r="AE323" s="46">
        <v>37</v>
      </c>
      <c r="AF323" s="46">
        <v>50</v>
      </c>
      <c r="AG323" s="44">
        <f t="shared" si="376"/>
        <v>0.74</v>
      </c>
      <c r="AH323" s="47">
        <f t="shared" si="377"/>
        <v>3.09875</v>
      </c>
      <c r="AI323" s="318"/>
      <c r="AJ323" s="318"/>
      <c r="AK323" s="124"/>
      <c r="AL323" s="125"/>
      <c r="AM323" s="117"/>
      <c r="AN323" s="51">
        <f>($AO$4/(Q323*$M323))*$AW$4/(12*5280)*60</f>
        <v>30.313937190962367</v>
      </c>
      <c r="AO323" s="52">
        <f t="shared" si="381"/>
        <v>53.57812154681721</v>
      </c>
      <c r="AP323" s="52">
        <f t="shared" si="382"/>
        <v>81.73336502042181</v>
      </c>
      <c r="AQ323" s="52">
        <f t="shared" si="383"/>
        <v>112.98831134813244</v>
      </c>
      <c r="AR323" s="156">
        <f t="shared" si="384"/>
        <v>141.51469450326417</v>
      </c>
      <c r="AS323" s="53" t="str">
        <f t="shared" si="378"/>
        <v>N/A</v>
      </c>
      <c r="AT323" s="54">
        <f>AO323-AN323</f>
        <v>23.26418435585484</v>
      </c>
      <c r="AU323" s="52">
        <f t="shared" si="387"/>
        <v>28.155243473604607</v>
      </c>
      <c r="AV323" s="52">
        <f t="shared" si="387"/>
        <v>31.254946327710627</v>
      </c>
      <c r="AW323" s="52">
        <f t="shared" si="386"/>
        <v>28.526383155131725</v>
      </c>
      <c r="AX323" s="53" t="str">
        <f t="shared" si="386"/>
        <v>N/A</v>
      </c>
      <c r="AZ323" s="38">
        <v>310</v>
      </c>
    </row>
    <row r="324" spans="2:52" ht="12.75">
      <c r="B324" s="297" t="s">
        <v>472</v>
      </c>
      <c r="C324" s="8"/>
      <c r="D324" s="8">
        <v>6</v>
      </c>
      <c r="E324" s="39"/>
      <c r="F324" s="40" t="s">
        <v>473</v>
      </c>
      <c r="G324" s="39"/>
      <c r="H324" s="39"/>
      <c r="I324" s="39"/>
      <c r="J324" s="43">
        <v>73</v>
      </c>
      <c r="K324" s="43">
        <v>18</v>
      </c>
      <c r="L324" s="8"/>
      <c r="M324" s="44">
        <f t="shared" si="360"/>
        <v>4.055555555555555</v>
      </c>
      <c r="N324" s="45" t="str">
        <f t="shared" si="350"/>
        <v>N/A</v>
      </c>
      <c r="O324" s="46">
        <v>47</v>
      </c>
      <c r="P324" s="46">
        <v>13</v>
      </c>
      <c r="Q324" s="44">
        <f>O324/P324</f>
        <v>3.6153846153846154</v>
      </c>
      <c r="R324" s="47">
        <f>Q324*M324</f>
        <v>14.662393162393162</v>
      </c>
      <c r="S324" s="46">
        <v>43</v>
      </c>
      <c r="T324" s="46">
        <v>22</v>
      </c>
      <c r="U324" s="44">
        <f t="shared" si="370"/>
        <v>1.9545454545454546</v>
      </c>
      <c r="V324" s="47">
        <f t="shared" si="371"/>
        <v>7.9267676767676765</v>
      </c>
      <c r="W324" s="46">
        <v>41</v>
      </c>
      <c r="X324" s="46">
        <v>32</v>
      </c>
      <c r="Y324" s="44">
        <f t="shared" si="372"/>
        <v>1.28125</v>
      </c>
      <c r="Z324" s="47">
        <f t="shared" si="373"/>
        <v>5.196180555555555</v>
      </c>
      <c r="AA324" s="46">
        <v>36</v>
      </c>
      <c r="AB324" s="46">
        <v>37</v>
      </c>
      <c r="AC324" s="44">
        <f t="shared" si="374"/>
        <v>0.972972972972973</v>
      </c>
      <c r="AD324" s="47">
        <f t="shared" si="375"/>
        <v>3.945945945945946</v>
      </c>
      <c r="AE324" s="46">
        <v>35</v>
      </c>
      <c r="AF324" s="46">
        <v>45</v>
      </c>
      <c r="AG324" s="44">
        <f t="shared" si="376"/>
        <v>0.7777777777777778</v>
      </c>
      <c r="AH324" s="47">
        <f t="shared" si="377"/>
        <v>3.154320987654321</v>
      </c>
      <c r="AI324" s="318">
        <v>31</v>
      </c>
      <c r="AJ324" s="318">
        <v>48</v>
      </c>
      <c r="AK324" s="124">
        <f>AI324/AJ324</f>
        <v>0.6458333333333334</v>
      </c>
      <c r="AL324" s="125">
        <f>AK324*M324</f>
        <v>2.619212962962963</v>
      </c>
      <c r="AM324" s="117"/>
      <c r="AN324" s="51">
        <f>($AO$4/(Q324*$M324))*$AW$4/(12*5280)*60</f>
        <v>29.907713886483712</v>
      </c>
      <c r="AO324" s="52">
        <f t="shared" si="381"/>
        <v>55.321245364265025</v>
      </c>
      <c r="AP324" s="52">
        <f t="shared" si="382"/>
        <v>84.3924984714287</v>
      </c>
      <c r="AQ324" s="52">
        <f t="shared" si="383"/>
        <v>111.13144112947685</v>
      </c>
      <c r="AR324" s="156">
        <f t="shared" si="384"/>
        <v>139.02157114266603</v>
      </c>
      <c r="AS324" s="53">
        <f t="shared" si="378"/>
        <v>167.42382761267305</v>
      </c>
      <c r="AT324" s="54">
        <f>AO324-AN324</f>
        <v>25.413531477781312</v>
      </c>
      <c r="AU324" s="52">
        <f t="shared" si="387"/>
        <v>29.07125310716367</v>
      </c>
      <c r="AV324" s="52">
        <f t="shared" si="387"/>
        <v>26.73894265804816</v>
      </c>
      <c r="AW324" s="52">
        <f t="shared" si="386"/>
        <v>27.89013001318918</v>
      </c>
      <c r="AX324" s="53">
        <f t="shared" si="386"/>
        <v>28.402256470007018</v>
      </c>
      <c r="AZ324" s="38">
        <v>311</v>
      </c>
    </row>
    <row r="325" spans="2:52" ht="13.5" thickBot="1">
      <c r="B325" s="33"/>
      <c r="C325" s="19"/>
      <c r="D325" s="19"/>
      <c r="E325" s="132"/>
      <c r="F325" s="193"/>
      <c r="G325" s="132"/>
      <c r="H325" s="132"/>
      <c r="I325" s="132"/>
      <c r="J325" s="207"/>
      <c r="K325" s="207"/>
      <c r="L325" s="19"/>
      <c r="M325" s="136"/>
      <c r="N325" s="199"/>
      <c r="O325" s="194"/>
      <c r="P325" s="194"/>
      <c r="Q325" s="136"/>
      <c r="R325" s="208"/>
      <c r="S325" s="194"/>
      <c r="T325" s="194"/>
      <c r="U325" s="136"/>
      <c r="V325" s="208"/>
      <c r="W325" s="194"/>
      <c r="X325" s="194"/>
      <c r="Y325" s="136"/>
      <c r="Z325" s="208"/>
      <c r="AA325" s="194"/>
      <c r="AB325" s="194"/>
      <c r="AC325" s="136"/>
      <c r="AD325" s="208"/>
      <c r="AE325" s="194"/>
      <c r="AF325" s="194"/>
      <c r="AG325" s="136"/>
      <c r="AH325" s="208"/>
      <c r="AI325" s="226"/>
      <c r="AJ325" s="226"/>
      <c r="AK325" s="227"/>
      <c r="AL325" s="141"/>
      <c r="AM325" s="50"/>
      <c r="AN325" s="101"/>
      <c r="AO325" s="102"/>
      <c r="AP325" s="102"/>
      <c r="AQ325" s="102"/>
      <c r="AR325" s="176"/>
      <c r="AS325" s="103"/>
      <c r="AT325" s="142"/>
      <c r="AU325" s="102"/>
      <c r="AV325" s="102"/>
      <c r="AW325" s="102"/>
      <c r="AX325" s="103"/>
      <c r="AZ325" s="38">
        <v>312</v>
      </c>
    </row>
    <row r="326" spans="2:52" ht="12.75">
      <c r="B326" s="14"/>
      <c r="C326" s="14"/>
      <c r="D326" s="14"/>
      <c r="E326" s="72"/>
      <c r="F326" s="72"/>
      <c r="G326" s="72"/>
      <c r="H326" s="72"/>
      <c r="I326" s="72"/>
      <c r="J326" s="228"/>
      <c r="K326" s="228"/>
      <c r="L326" s="14"/>
      <c r="M326" s="217"/>
      <c r="N326" s="200"/>
      <c r="O326" s="201"/>
      <c r="P326" s="201"/>
      <c r="Q326" s="217"/>
      <c r="R326" s="229"/>
      <c r="S326" s="201"/>
      <c r="T326" s="201"/>
      <c r="U326" s="217"/>
      <c r="V326" s="229"/>
      <c r="W326" s="201"/>
      <c r="X326" s="201"/>
      <c r="Y326" s="217"/>
      <c r="Z326" s="229"/>
      <c r="AA326" s="201"/>
      <c r="AB326" s="201"/>
      <c r="AC326" s="217"/>
      <c r="AD326" s="229"/>
      <c r="AE326" s="201"/>
      <c r="AF326" s="201"/>
      <c r="AG326" s="217"/>
      <c r="AH326" s="229"/>
      <c r="AI326" s="230"/>
      <c r="AJ326" s="230"/>
      <c r="AK326" s="180"/>
      <c r="AL326" s="200"/>
      <c r="AM326" s="50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Z326" s="38">
        <v>313</v>
      </c>
    </row>
    <row r="327" spans="2:52" ht="13.5" thickBot="1">
      <c r="B327" s="108" t="s">
        <v>432</v>
      </c>
      <c r="C327" s="13"/>
      <c r="D327" s="13"/>
      <c r="E327" s="108"/>
      <c r="AH327" s="50"/>
      <c r="AI327" s="50"/>
      <c r="AJ327" s="50"/>
      <c r="AK327" s="180"/>
      <c r="AM327" s="50"/>
      <c r="AN327" s="106"/>
      <c r="AO327" s="106"/>
      <c r="AP327" s="106"/>
      <c r="AQ327" s="106"/>
      <c r="AR327" s="106"/>
      <c r="AS327" s="106"/>
      <c r="AZ327" s="38">
        <v>314</v>
      </c>
    </row>
    <row r="328" spans="2:52" ht="12.75">
      <c r="B328" s="34"/>
      <c r="C328" s="18"/>
      <c r="D328" s="18"/>
      <c r="E328" s="109"/>
      <c r="F328" s="110"/>
      <c r="G328" s="109"/>
      <c r="H328" s="109"/>
      <c r="I328" s="109"/>
      <c r="J328" s="203"/>
      <c r="K328" s="203"/>
      <c r="L328" s="18"/>
      <c r="M328" s="112"/>
      <c r="N328" s="197"/>
      <c r="O328" s="181"/>
      <c r="P328" s="181"/>
      <c r="Q328" s="112"/>
      <c r="R328" s="204"/>
      <c r="S328" s="181"/>
      <c r="T328" s="181"/>
      <c r="U328" s="112"/>
      <c r="V328" s="204"/>
      <c r="W328" s="181"/>
      <c r="X328" s="181"/>
      <c r="Y328" s="112"/>
      <c r="Z328" s="204"/>
      <c r="AA328" s="181"/>
      <c r="AB328" s="181"/>
      <c r="AC328" s="112"/>
      <c r="AD328" s="204"/>
      <c r="AE328" s="181"/>
      <c r="AF328" s="181"/>
      <c r="AG328" s="112"/>
      <c r="AH328" s="204"/>
      <c r="AI328" s="223"/>
      <c r="AJ328" s="223"/>
      <c r="AK328" s="222"/>
      <c r="AL328" s="147"/>
      <c r="AM328" s="50"/>
      <c r="AN328" s="95"/>
      <c r="AO328" s="96"/>
      <c r="AP328" s="96"/>
      <c r="AQ328" s="96"/>
      <c r="AR328" s="148"/>
      <c r="AS328" s="97"/>
      <c r="AT328" s="118"/>
      <c r="AU328" s="96"/>
      <c r="AV328" s="96"/>
      <c r="AW328" s="96"/>
      <c r="AX328" s="97"/>
      <c r="AZ328" s="38">
        <v>315</v>
      </c>
    </row>
    <row r="329" spans="2:52" ht="12.75">
      <c r="B329" s="56" t="s">
        <v>433</v>
      </c>
      <c r="C329" s="37"/>
      <c r="D329" s="37">
        <v>6</v>
      </c>
      <c r="E329" s="119"/>
      <c r="F329" s="40" t="s">
        <v>429</v>
      </c>
      <c r="G329" s="119"/>
      <c r="H329" s="119"/>
      <c r="I329" s="119"/>
      <c r="J329" s="290">
        <v>69</v>
      </c>
      <c r="K329" s="290">
        <v>20</v>
      </c>
      <c r="L329" s="37">
        <v>25</v>
      </c>
      <c r="M329" s="44">
        <f>J329/K329</f>
        <v>3.45</v>
      </c>
      <c r="N329" s="45">
        <f>IF($L329&lt;&gt;0,($J329/$L329),"N/A")</f>
        <v>2.76</v>
      </c>
      <c r="O329" s="46"/>
      <c r="P329" s="46"/>
      <c r="Q329" s="44"/>
      <c r="R329" s="47"/>
      <c r="S329" s="46"/>
      <c r="T329" s="46"/>
      <c r="U329" s="44"/>
      <c r="V329" s="47"/>
      <c r="W329" s="46"/>
      <c r="X329" s="46"/>
      <c r="Y329" s="44"/>
      <c r="Z329" s="47"/>
      <c r="AA329" s="46"/>
      <c r="AB329" s="46"/>
      <c r="AC329" s="44"/>
      <c r="AD329" s="47"/>
      <c r="AE329" s="46"/>
      <c r="AF329" s="46"/>
      <c r="AG329" s="44"/>
      <c r="AH329" s="47"/>
      <c r="AI329" s="41"/>
      <c r="AJ329" s="41"/>
      <c r="AK329" s="124"/>
      <c r="AL329" s="155"/>
      <c r="AM329" s="50"/>
      <c r="AN329" s="51"/>
      <c r="AO329" s="252"/>
      <c r="AP329" s="252"/>
      <c r="AQ329" s="252"/>
      <c r="AR329" s="253"/>
      <c r="AS329" s="254"/>
      <c r="AT329" s="295"/>
      <c r="AU329" s="252"/>
      <c r="AV329" s="252"/>
      <c r="AW329" s="252"/>
      <c r="AX329" s="254"/>
      <c r="AZ329" s="38">
        <v>316</v>
      </c>
    </row>
    <row r="330" spans="2:52" ht="12.75">
      <c r="B330" s="296" t="s">
        <v>456</v>
      </c>
      <c r="C330" s="8"/>
      <c r="D330" s="8">
        <v>6</v>
      </c>
      <c r="E330" s="39"/>
      <c r="F330" s="40" t="s">
        <v>457</v>
      </c>
      <c r="G330" s="39"/>
      <c r="H330" s="39"/>
      <c r="I330" s="39"/>
      <c r="J330" s="43">
        <v>70</v>
      </c>
      <c r="K330" s="43">
        <v>19</v>
      </c>
      <c r="L330" s="8">
        <v>24</v>
      </c>
      <c r="M330" s="44">
        <f aca="true" t="shared" si="388" ref="M330:M339">J330/K330</f>
        <v>3.6842105263157894</v>
      </c>
      <c r="N330" s="45">
        <f aca="true" t="shared" si="389" ref="N330:N339">IF($L330&lt;&gt;0,($J330/$L330),"N/A")</f>
        <v>2.9166666666666665</v>
      </c>
      <c r="O330" s="292">
        <v>49</v>
      </c>
      <c r="P330" s="292">
        <v>13</v>
      </c>
      <c r="Q330" s="44">
        <f aca="true" t="shared" si="390" ref="Q330:Q339">O330/P330</f>
        <v>3.769230769230769</v>
      </c>
      <c r="R330" s="47">
        <f aca="true" t="shared" si="391" ref="R330:R339">Q330*M330</f>
        <v>13.88663967611336</v>
      </c>
      <c r="S330" s="46">
        <v>48</v>
      </c>
      <c r="T330" s="46">
        <v>23</v>
      </c>
      <c r="U330" s="44">
        <f aca="true" t="shared" si="392" ref="U330:U339">S330/T330</f>
        <v>2.0869565217391304</v>
      </c>
      <c r="V330" s="47">
        <f aca="true" t="shared" si="393" ref="V330:V339">U330*M330</f>
        <v>7.68878718535469</v>
      </c>
      <c r="W330" s="46">
        <v>45</v>
      </c>
      <c r="X330" s="46">
        <v>34</v>
      </c>
      <c r="Y330" s="44">
        <f aca="true" t="shared" si="394" ref="Y330:Y339">W330/X330</f>
        <v>1.3235294117647058</v>
      </c>
      <c r="Z330" s="47">
        <f aca="true" t="shared" si="395" ref="Z330:Z339">Y330*M330</f>
        <v>4.876160990712074</v>
      </c>
      <c r="AA330" s="46">
        <v>42</v>
      </c>
      <c r="AB330" s="46">
        <v>43</v>
      </c>
      <c r="AC330" s="44">
        <f aca="true" t="shared" si="396" ref="AC330:AC339">AA330/AB330</f>
        <v>0.9767441860465116</v>
      </c>
      <c r="AD330" s="47">
        <f aca="true" t="shared" si="397" ref="AD330:AD339">AC330*M330</f>
        <v>3.5985312117503057</v>
      </c>
      <c r="AE330" s="46">
        <v>39</v>
      </c>
      <c r="AF330" s="46">
        <v>40</v>
      </c>
      <c r="AG330" s="44">
        <f aca="true" t="shared" si="398" ref="AG330:AG339">AE330/AF330</f>
        <v>0.975</v>
      </c>
      <c r="AH330" s="47">
        <f aca="true" t="shared" si="399" ref="AH330:AH339">AG330*M330</f>
        <v>3.5921052631578947</v>
      </c>
      <c r="AI330" s="46">
        <v>35</v>
      </c>
      <c r="AJ330" s="46">
        <v>43</v>
      </c>
      <c r="AK330" s="324">
        <f aca="true" t="shared" si="400" ref="AK330:AK339">AI330/AJ330</f>
        <v>0.813953488372093</v>
      </c>
      <c r="AL330" s="125">
        <f>AK330*M330</f>
        <v>2.9987760097919214</v>
      </c>
      <c r="AM330" s="50"/>
      <c r="AN330" s="51">
        <f aca="true" t="shared" si="401" ref="AN330:AN339">($AO$4/(Q330*$M330))*$AW$4/(12*5280)*60</f>
        <v>31.57845741085174</v>
      </c>
      <c r="AO330" s="52">
        <f aca="true" t="shared" si="402" ref="AO330:AO339">($AO$4/(U330*$M330))*$AW$4/(12*5280)*60</f>
        <v>57.03352804812486</v>
      </c>
      <c r="AP330" s="52">
        <f aca="true" t="shared" si="403" ref="AP330:AP339">($AO$4/(Y330*$M330))*$AW$4/(12*5280)*60</f>
        <v>89.9311282845795</v>
      </c>
      <c r="AQ330" s="52">
        <f aca="true" t="shared" si="404" ref="AQ330:AQ339">($AO$4/(AC330*$M330))*$AW$4/(12*5280)*60</f>
        <v>121.86045744444071</v>
      </c>
      <c r="AR330" s="156">
        <f aca="true" t="shared" si="405" ref="AR330:AR339">IF(AG330&lt;&gt;0,($AO$4/(AG330*$N330))*$AW$4/(12*5280)*60,"N/A")</f>
        <v>154.20436381256783</v>
      </c>
      <c r="AS330" s="53">
        <f aca="true" t="shared" si="406" ref="AS330:AS339">IF(AK330&lt;&gt;0,($AO$4/(AK330*$N330))*$AW$4/(12*5280)*60,"N/A")</f>
        <v>184.71479865262592</v>
      </c>
      <c r="AT330" s="54">
        <f aca="true" t="shared" si="407" ref="AT330:AV334">AO330-AN330</f>
        <v>25.455070637273117</v>
      </c>
      <c r="AU330" s="52">
        <f t="shared" si="407"/>
        <v>32.89760023645464</v>
      </c>
      <c r="AV330" s="52">
        <f t="shared" si="407"/>
        <v>31.92932915986121</v>
      </c>
      <c r="AW330" s="52">
        <f aca="true" t="shared" si="408" ref="AW330:AX334">IF(AR330&lt;&gt;"N/A",AR330-AQ330,"N/A")</f>
        <v>32.34390636812712</v>
      </c>
      <c r="AX330" s="53">
        <f t="shared" si="408"/>
        <v>30.510434840058082</v>
      </c>
      <c r="AZ330" s="38">
        <v>317</v>
      </c>
    </row>
    <row r="331" spans="2:52" ht="12.75">
      <c r="B331" s="296" t="s">
        <v>603</v>
      </c>
      <c r="C331" s="37"/>
      <c r="D331" s="37">
        <v>6</v>
      </c>
      <c r="E331" s="119"/>
      <c r="F331" s="341" t="s">
        <v>453</v>
      </c>
      <c r="G331" s="119"/>
      <c r="H331" s="119"/>
      <c r="I331" s="119"/>
      <c r="J331" s="43">
        <v>70</v>
      </c>
      <c r="K331" s="43">
        <v>19</v>
      </c>
      <c r="L331" s="8">
        <v>24</v>
      </c>
      <c r="M331" s="44">
        <f t="shared" si="388"/>
        <v>3.6842105263157894</v>
      </c>
      <c r="N331" s="45">
        <f t="shared" si="389"/>
        <v>2.9166666666666665</v>
      </c>
      <c r="O331" s="292">
        <v>49</v>
      </c>
      <c r="P331" s="292">
        <v>13</v>
      </c>
      <c r="Q331" s="44">
        <f t="shared" si="390"/>
        <v>3.769230769230769</v>
      </c>
      <c r="R331" s="47">
        <f t="shared" si="391"/>
        <v>13.88663967611336</v>
      </c>
      <c r="S331" s="292">
        <v>48</v>
      </c>
      <c r="T331" s="292">
        <v>23</v>
      </c>
      <c r="U331" s="44">
        <f t="shared" si="392"/>
        <v>2.0869565217391304</v>
      </c>
      <c r="V331" s="47">
        <f t="shared" si="393"/>
        <v>7.68878718535469</v>
      </c>
      <c r="W331" s="46">
        <v>45</v>
      </c>
      <c r="X331" s="46">
        <v>34</v>
      </c>
      <c r="Y331" s="44">
        <f t="shared" si="394"/>
        <v>1.3235294117647058</v>
      </c>
      <c r="Z331" s="47">
        <f t="shared" si="395"/>
        <v>4.876160990712074</v>
      </c>
      <c r="AA331" s="46">
        <v>42</v>
      </c>
      <c r="AB331" s="46">
        <v>43</v>
      </c>
      <c r="AC331" s="44">
        <f t="shared" si="396"/>
        <v>0.9767441860465116</v>
      </c>
      <c r="AD331" s="47">
        <f t="shared" si="397"/>
        <v>3.5985312117503057</v>
      </c>
      <c r="AE331" s="46">
        <v>39</v>
      </c>
      <c r="AF331" s="46">
        <v>40</v>
      </c>
      <c r="AG331" s="44">
        <f t="shared" si="398"/>
        <v>0.975</v>
      </c>
      <c r="AH331" s="47">
        <f t="shared" si="399"/>
        <v>3.5921052631578947</v>
      </c>
      <c r="AI331" s="46">
        <v>35</v>
      </c>
      <c r="AJ331" s="46">
        <v>43</v>
      </c>
      <c r="AK331" s="324">
        <f t="shared" si="400"/>
        <v>0.813953488372093</v>
      </c>
      <c r="AL331" s="125">
        <f aca="true" t="shared" si="409" ref="AL331:AL339">AK331*M331</f>
        <v>2.9987760097919214</v>
      </c>
      <c r="AM331" s="50"/>
      <c r="AN331" s="51">
        <f t="shared" si="401"/>
        <v>31.57845741085174</v>
      </c>
      <c r="AO331" s="52">
        <f t="shared" si="402"/>
        <v>57.03352804812486</v>
      </c>
      <c r="AP331" s="52">
        <f t="shared" si="403"/>
        <v>89.9311282845795</v>
      </c>
      <c r="AQ331" s="52">
        <f t="shared" si="404"/>
        <v>121.86045744444071</v>
      </c>
      <c r="AR331" s="156">
        <f t="shared" si="405"/>
        <v>154.20436381256783</v>
      </c>
      <c r="AS331" s="53">
        <f t="shared" si="406"/>
        <v>184.71479865262592</v>
      </c>
      <c r="AT331" s="54">
        <f t="shared" si="407"/>
        <v>25.455070637273117</v>
      </c>
      <c r="AU331" s="52">
        <f t="shared" si="407"/>
        <v>32.89760023645464</v>
      </c>
      <c r="AV331" s="52">
        <f t="shared" si="407"/>
        <v>31.92932915986121</v>
      </c>
      <c r="AW331" s="52">
        <f t="shared" si="408"/>
        <v>32.34390636812712</v>
      </c>
      <c r="AX331" s="53">
        <f t="shared" si="408"/>
        <v>30.510434840058082</v>
      </c>
      <c r="AZ331" s="38">
        <v>318</v>
      </c>
    </row>
    <row r="332" spans="2:52" ht="12.75">
      <c r="B332" s="340" t="s">
        <v>616</v>
      </c>
      <c r="C332" s="37"/>
      <c r="D332" s="37">
        <v>6</v>
      </c>
      <c r="E332" s="119"/>
      <c r="F332" s="341" t="s">
        <v>625</v>
      </c>
      <c r="G332" s="119"/>
      <c r="H332" s="119"/>
      <c r="I332" s="119"/>
      <c r="J332" s="43">
        <v>70</v>
      </c>
      <c r="K332" s="43">
        <v>19</v>
      </c>
      <c r="L332" s="37">
        <v>24</v>
      </c>
      <c r="M332" s="44">
        <f t="shared" si="388"/>
        <v>3.6842105263157894</v>
      </c>
      <c r="N332" s="45">
        <f t="shared" si="389"/>
        <v>2.9166666666666665</v>
      </c>
      <c r="O332" s="292">
        <v>49</v>
      </c>
      <c r="P332" s="292">
        <v>13</v>
      </c>
      <c r="Q332" s="44">
        <f t="shared" si="390"/>
        <v>3.769230769230769</v>
      </c>
      <c r="R332" s="47">
        <f t="shared" si="391"/>
        <v>13.88663967611336</v>
      </c>
      <c r="S332" s="292">
        <v>48</v>
      </c>
      <c r="T332" s="292">
        <v>23</v>
      </c>
      <c r="U332" s="44">
        <f t="shared" si="392"/>
        <v>2.0869565217391304</v>
      </c>
      <c r="V332" s="47">
        <f t="shared" si="393"/>
        <v>7.68878718535469</v>
      </c>
      <c r="W332" s="46">
        <v>45</v>
      </c>
      <c r="X332" s="46">
        <v>34</v>
      </c>
      <c r="Y332" s="44">
        <f t="shared" si="394"/>
        <v>1.3235294117647058</v>
      </c>
      <c r="Z332" s="47">
        <f t="shared" si="395"/>
        <v>4.876160990712074</v>
      </c>
      <c r="AA332" s="46">
        <v>34</v>
      </c>
      <c r="AB332" s="46">
        <v>37</v>
      </c>
      <c r="AC332" s="44">
        <f t="shared" si="396"/>
        <v>0.918918918918919</v>
      </c>
      <c r="AD332" s="47">
        <f t="shared" si="397"/>
        <v>3.3854907539118066</v>
      </c>
      <c r="AE332" s="46">
        <v>37</v>
      </c>
      <c r="AF332" s="46">
        <v>41</v>
      </c>
      <c r="AG332" s="44">
        <f t="shared" si="398"/>
        <v>0.9024390243902439</v>
      </c>
      <c r="AH332" s="47">
        <f>AG332*M332</f>
        <v>3.324775353016688</v>
      </c>
      <c r="AI332" s="46">
        <v>28</v>
      </c>
      <c r="AJ332" s="46">
        <v>37</v>
      </c>
      <c r="AK332" s="324">
        <f t="shared" si="400"/>
        <v>0.7567567567567568</v>
      </c>
      <c r="AL332" s="125">
        <f>AK332*M332</f>
        <v>2.7880512091038407</v>
      </c>
      <c r="AM332" s="50"/>
      <c r="AN332" s="51">
        <f t="shared" si="401"/>
        <v>31.57845741085174</v>
      </c>
      <c r="AO332" s="52">
        <f t="shared" si="402"/>
        <v>57.03352804812486</v>
      </c>
      <c r="AP332" s="52">
        <f t="shared" si="403"/>
        <v>89.9311282845795</v>
      </c>
      <c r="AQ332" s="52">
        <f t="shared" si="404"/>
        <v>129.5288309635163</v>
      </c>
      <c r="AR332" s="156">
        <f t="shared" si="405"/>
        <v>166.60322820019996</v>
      </c>
      <c r="AS332" s="53">
        <f t="shared" si="406"/>
        <v>198.67580087637086</v>
      </c>
      <c r="AT332" s="54">
        <f t="shared" si="407"/>
        <v>25.455070637273117</v>
      </c>
      <c r="AU332" s="52">
        <f t="shared" si="407"/>
        <v>32.89760023645464</v>
      </c>
      <c r="AV332" s="52">
        <f t="shared" si="407"/>
        <v>39.5977026789368</v>
      </c>
      <c r="AW332" s="52">
        <f t="shared" si="408"/>
        <v>37.074397236683666</v>
      </c>
      <c r="AX332" s="53">
        <f t="shared" si="408"/>
        <v>32.07257267617089</v>
      </c>
      <c r="AZ332" s="38">
        <v>319</v>
      </c>
    </row>
    <row r="333" spans="2:52" ht="12.75">
      <c r="B333" s="340" t="s">
        <v>615</v>
      </c>
      <c r="C333" s="37"/>
      <c r="D333" s="37">
        <v>6</v>
      </c>
      <c r="E333" s="119"/>
      <c r="F333" s="341" t="s">
        <v>626</v>
      </c>
      <c r="G333" s="119"/>
      <c r="H333" s="119"/>
      <c r="I333" s="119"/>
      <c r="J333" s="43">
        <v>70</v>
      </c>
      <c r="K333" s="43">
        <v>19</v>
      </c>
      <c r="L333" s="37">
        <v>24</v>
      </c>
      <c r="M333" s="44">
        <f t="shared" si="388"/>
        <v>3.6842105263157894</v>
      </c>
      <c r="N333" s="45">
        <f t="shared" si="389"/>
        <v>2.9166666666666665</v>
      </c>
      <c r="O333" s="292">
        <v>49</v>
      </c>
      <c r="P333" s="292">
        <v>13</v>
      </c>
      <c r="Q333" s="44">
        <f t="shared" si="390"/>
        <v>3.769230769230769</v>
      </c>
      <c r="R333" s="47">
        <f t="shared" si="391"/>
        <v>13.88663967611336</v>
      </c>
      <c r="S333" s="292">
        <v>48</v>
      </c>
      <c r="T333" s="292">
        <v>23</v>
      </c>
      <c r="U333" s="44">
        <f t="shared" si="392"/>
        <v>2.0869565217391304</v>
      </c>
      <c r="V333" s="47">
        <f t="shared" si="393"/>
        <v>7.68878718535469</v>
      </c>
      <c r="W333" s="46">
        <v>45</v>
      </c>
      <c r="X333" s="46">
        <v>34</v>
      </c>
      <c r="Y333" s="44">
        <f t="shared" si="394"/>
        <v>1.3235294117647058</v>
      </c>
      <c r="Z333" s="47">
        <f t="shared" si="395"/>
        <v>4.876160990712074</v>
      </c>
      <c r="AA333" s="46">
        <v>42</v>
      </c>
      <c r="AB333" s="46">
        <v>43</v>
      </c>
      <c r="AC333" s="44">
        <f t="shared" si="396"/>
        <v>0.9767441860465116</v>
      </c>
      <c r="AD333" s="47">
        <f t="shared" si="397"/>
        <v>3.5985312117503057</v>
      </c>
      <c r="AE333" s="46">
        <v>39</v>
      </c>
      <c r="AF333" s="46">
        <v>40</v>
      </c>
      <c r="AG333" s="44">
        <f t="shared" si="398"/>
        <v>0.975</v>
      </c>
      <c r="AH333" s="47">
        <f>AG333*M333</f>
        <v>3.5921052631578947</v>
      </c>
      <c r="AI333" s="46">
        <v>35</v>
      </c>
      <c r="AJ333" s="46">
        <v>43</v>
      </c>
      <c r="AK333" s="324">
        <f t="shared" si="400"/>
        <v>0.813953488372093</v>
      </c>
      <c r="AL333" s="125">
        <f>AK333*M333</f>
        <v>2.9987760097919214</v>
      </c>
      <c r="AM333" s="50"/>
      <c r="AN333" s="51">
        <f t="shared" si="401"/>
        <v>31.57845741085174</v>
      </c>
      <c r="AO333" s="52">
        <f t="shared" si="402"/>
        <v>57.03352804812486</v>
      </c>
      <c r="AP333" s="52">
        <f t="shared" si="403"/>
        <v>89.9311282845795</v>
      </c>
      <c r="AQ333" s="52">
        <f t="shared" si="404"/>
        <v>121.86045744444071</v>
      </c>
      <c r="AR333" s="156">
        <f t="shared" si="405"/>
        <v>154.20436381256783</v>
      </c>
      <c r="AS333" s="53">
        <f t="shared" si="406"/>
        <v>184.71479865262592</v>
      </c>
      <c r="AT333" s="54">
        <f t="shared" si="407"/>
        <v>25.455070637273117</v>
      </c>
      <c r="AU333" s="52">
        <f t="shared" si="407"/>
        <v>32.89760023645464</v>
      </c>
      <c r="AV333" s="52">
        <f t="shared" si="407"/>
        <v>31.92932915986121</v>
      </c>
      <c r="AW333" s="52">
        <f t="shared" si="408"/>
        <v>32.34390636812712</v>
      </c>
      <c r="AX333" s="53">
        <f t="shared" si="408"/>
        <v>30.510434840058082</v>
      </c>
      <c r="AZ333" s="38">
        <v>320</v>
      </c>
    </row>
    <row r="334" spans="2:52" ht="12.75">
      <c r="B334" s="340" t="s">
        <v>617</v>
      </c>
      <c r="C334" s="37"/>
      <c r="D334" s="37">
        <v>6</v>
      </c>
      <c r="E334" s="119"/>
      <c r="F334" s="341" t="s">
        <v>627</v>
      </c>
      <c r="G334" s="119"/>
      <c r="H334" s="119"/>
      <c r="I334" s="119"/>
      <c r="J334" s="43">
        <v>70</v>
      </c>
      <c r="K334" s="43">
        <v>19</v>
      </c>
      <c r="L334" s="37">
        <v>24</v>
      </c>
      <c r="M334" s="44">
        <f t="shared" si="388"/>
        <v>3.6842105263157894</v>
      </c>
      <c r="N334" s="45">
        <f t="shared" si="389"/>
        <v>2.9166666666666665</v>
      </c>
      <c r="O334" s="292">
        <v>49</v>
      </c>
      <c r="P334" s="292">
        <v>13</v>
      </c>
      <c r="Q334" s="44">
        <f t="shared" si="390"/>
        <v>3.769230769230769</v>
      </c>
      <c r="R334" s="47">
        <f t="shared" si="391"/>
        <v>13.88663967611336</v>
      </c>
      <c r="S334" s="292">
        <v>48</v>
      </c>
      <c r="T334" s="292">
        <v>23</v>
      </c>
      <c r="U334" s="44">
        <f t="shared" si="392"/>
        <v>2.0869565217391304</v>
      </c>
      <c r="V334" s="47">
        <f t="shared" si="393"/>
        <v>7.68878718535469</v>
      </c>
      <c r="W334" s="46">
        <v>45</v>
      </c>
      <c r="X334" s="46">
        <v>34</v>
      </c>
      <c r="Y334" s="44">
        <f t="shared" si="394"/>
        <v>1.3235294117647058</v>
      </c>
      <c r="Z334" s="47">
        <f t="shared" si="395"/>
        <v>4.876160990712074</v>
      </c>
      <c r="AA334" s="46">
        <v>34</v>
      </c>
      <c r="AB334" s="46">
        <v>37</v>
      </c>
      <c r="AC334" s="44">
        <f t="shared" si="396"/>
        <v>0.918918918918919</v>
      </c>
      <c r="AD334" s="47">
        <f t="shared" si="397"/>
        <v>3.3854907539118066</v>
      </c>
      <c r="AE334" s="46">
        <v>37</v>
      </c>
      <c r="AF334" s="46">
        <v>41</v>
      </c>
      <c r="AG334" s="44">
        <f t="shared" si="398"/>
        <v>0.9024390243902439</v>
      </c>
      <c r="AH334" s="47">
        <f>AG334*M334</f>
        <v>3.324775353016688</v>
      </c>
      <c r="AI334" s="46">
        <v>28</v>
      </c>
      <c r="AJ334" s="46">
        <v>37</v>
      </c>
      <c r="AK334" s="324">
        <f t="shared" si="400"/>
        <v>0.7567567567567568</v>
      </c>
      <c r="AL334" s="125">
        <f>AK334*M334</f>
        <v>2.7880512091038407</v>
      </c>
      <c r="AM334" s="50"/>
      <c r="AN334" s="51">
        <f t="shared" si="401"/>
        <v>31.57845741085174</v>
      </c>
      <c r="AO334" s="52">
        <f t="shared" si="402"/>
        <v>57.03352804812486</v>
      </c>
      <c r="AP334" s="52">
        <f t="shared" si="403"/>
        <v>89.9311282845795</v>
      </c>
      <c r="AQ334" s="52">
        <f t="shared" si="404"/>
        <v>129.5288309635163</v>
      </c>
      <c r="AR334" s="156">
        <f t="shared" si="405"/>
        <v>166.60322820019996</v>
      </c>
      <c r="AS334" s="53">
        <f t="shared" si="406"/>
        <v>198.67580087637086</v>
      </c>
      <c r="AT334" s="54">
        <f t="shared" si="407"/>
        <v>25.455070637273117</v>
      </c>
      <c r="AU334" s="52">
        <f t="shared" si="407"/>
        <v>32.89760023645464</v>
      </c>
      <c r="AV334" s="52">
        <f t="shared" si="407"/>
        <v>39.5977026789368</v>
      </c>
      <c r="AW334" s="52">
        <f t="shared" si="408"/>
        <v>37.074397236683666</v>
      </c>
      <c r="AX334" s="53">
        <f t="shared" si="408"/>
        <v>32.07257267617089</v>
      </c>
      <c r="AZ334" s="38">
        <v>321</v>
      </c>
    </row>
    <row r="335" spans="2:52" ht="12.75">
      <c r="B335" s="296" t="s">
        <v>475</v>
      </c>
      <c r="C335" s="37"/>
      <c r="D335" s="37">
        <v>6</v>
      </c>
      <c r="E335" s="119"/>
      <c r="F335" s="40" t="s">
        <v>473</v>
      </c>
      <c r="G335" s="119"/>
      <c r="H335" s="119"/>
      <c r="I335" s="119"/>
      <c r="J335" s="43">
        <v>69</v>
      </c>
      <c r="K335" s="43">
        <v>20</v>
      </c>
      <c r="L335" s="37">
        <v>25</v>
      </c>
      <c r="M335" s="44">
        <f t="shared" si="388"/>
        <v>3.45</v>
      </c>
      <c r="N335" s="45">
        <f t="shared" si="389"/>
        <v>2.76</v>
      </c>
      <c r="O335" s="292">
        <v>49</v>
      </c>
      <c r="P335" s="292">
        <v>13</v>
      </c>
      <c r="Q335" s="44">
        <f t="shared" si="390"/>
        <v>3.769230769230769</v>
      </c>
      <c r="R335" s="47">
        <f t="shared" si="391"/>
        <v>13.003846153846155</v>
      </c>
      <c r="S335" s="292">
        <v>47</v>
      </c>
      <c r="T335" s="292">
        <v>24</v>
      </c>
      <c r="U335" s="44">
        <f t="shared" si="392"/>
        <v>1.9583333333333333</v>
      </c>
      <c r="V335" s="47">
        <f t="shared" si="393"/>
        <v>6.7562500000000005</v>
      </c>
      <c r="W335" s="46">
        <v>44</v>
      </c>
      <c r="X335" s="46">
        <v>35</v>
      </c>
      <c r="Y335" s="44">
        <f t="shared" si="394"/>
        <v>1.2571428571428571</v>
      </c>
      <c r="Z335" s="47">
        <f t="shared" si="395"/>
        <v>4.337142857142857</v>
      </c>
      <c r="AA335" s="46">
        <v>40</v>
      </c>
      <c r="AB335" s="46">
        <v>46</v>
      </c>
      <c r="AC335" s="44">
        <f t="shared" si="396"/>
        <v>0.8695652173913043</v>
      </c>
      <c r="AD335" s="47">
        <f t="shared" si="397"/>
        <v>3</v>
      </c>
      <c r="AE335" s="46">
        <v>36</v>
      </c>
      <c r="AF335" s="46">
        <v>42</v>
      </c>
      <c r="AG335" s="44">
        <f t="shared" si="398"/>
        <v>0.8571428571428571</v>
      </c>
      <c r="AH335" s="47">
        <f t="shared" si="399"/>
        <v>2.9571428571428573</v>
      </c>
      <c r="AI335" s="46">
        <v>33</v>
      </c>
      <c r="AJ335" s="46">
        <v>46</v>
      </c>
      <c r="AK335" s="324">
        <f t="shared" si="400"/>
        <v>0.717391304347826</v>
      </c>
      <c r="AL335" s="125">
        <f t="shared" si="409"/>
        <v>2.475</v>
      </c>
      <c r="AM335" s="50"/>
      <c r="AN335" s="51">
        <f t="shared" si="401"/>
        <v>33.72222759358691</v>
      </c>
      <c r="AO335" s="52">
        <f t="shared" si="402"/>
        <v>64.90562954183012</v>
      </c>
      <c r="AP335" s="52">
        <f t="shared" si="403"/>
        <v>101.1077278374153</v>
      </c>
      <c r="AQ335" s="52">
        <f t="shared" si="404"/>
        <v>146.17288653066325</v>
      </c>
      <c r="AR335" s="156">
        <f t="shared" si="405"/>
        <v>185.36416770192807</v>
      </c>
      <c r="AS335" s="53">
        <f t="shared" si="406"/>
        <v>221.47407050100492</v>
      </c>
      <c r="AT335" s="54">
        <f aca="true" t="shared" si="410" ref="AT335:AV339">AO335-AN335</f>
        <v>31.183401948243215</v>
      </c>
      <c r="AU335" s="52">
        <f t="shared" si="410"/>
        <v>36.202098295585174</v>
      </c>
      <c r="AV335" s="52">
        <f t="shared" si="410"/>
        <v>45.06515869324795</v>
      </c>
      <c r="AW335" s="52">
        <f aca="true" t="shared" si="411" ref="AW335:AX339">IF(AR335&lt;&gt;"N/A",AR335-AQ335,"N/A")</f>
        <v>39.19128117126482</v>
      </c>
      <c r="AX335" s="53">
        <f t="shared" si="411"/>
        <v>36.10990279907685</v>
      </c>
      <c r="AZ335" s="38">
        <v>322</v>
      </c>
    </row>
    <row r="336" spans="2:52" ht="12.75">
      <c r="B336" s="297" t="s">
        <v>477</v>
      </c>
      <c r="C336" s="8"/>
      <c r="D336" s="8">
        <v>6</v>
      </c>
      <c r="E336" s="39"/>
      <c r="F336" s="40" t="s">
        <v>473</v>
      </c>
      <c r="G336" s="39"/>
      <c r="H336" s="39"/>
      <c r="I336" s="39"/>
      <c r="J336" s="43">
        <v>71</v>
      </c>
      <c r="K336" s="43">
        <v>18</v>
      </c>
      <c r="L336" s="8">
        <v>23</v>
      </c>
      <c r="M336" s="44">
        <f t="shared" si="388"/>
        <v>3.9444444444444446</v>
      </c>
      <c r="N336" s="45">
        <f t="shared" si="389"/>
        <v>3.0869565217391304</v>
      </c>
      <c r="O336" s="46">
        <v>47</v>
      </c>
      <c r="P336" s="46">
        <v>14</v>
      </c>
      <c r="Q336" s="44">
        <f t="shared" si="390"/>
        <v>3.357142857142857</v>
      </c>
      <c r="R336" s="47">
        <f t="shared" si="391"/>
        <v>13.242063492063492</v>
      </c>
      <c r="S336" s="46">
        <v>48</v>
      </c>
      <c r="T336" s="46">
        <v>23</v>
      </c>
      <c r="U336" s="44">
        <f t="shared" si="392"/>
        <v>2.0869565217391304</v>
      </c>
      <c r="V336" s="47">
        <f t="shared" si="393"/>
        <v>8.231884057971016</v>
      </c>
      <c r="W336" s="46">
        <v>47</v>
      </c>
      <c r="X336" s="46">
        <v>32</v>
      </c>
      <c r="Y336" s="44">
        <f t="shared" si="394"/>
        <v>1.46875</v>
      </c>
      <c r="Z336" s="47">
        <f t="shared" si="395"/>
        <v>5.793402777777778</v>
      </c>
      <c r="AA336" s="46">
        <v>45</v>
      </c>
      <c r="AB336" s="46">
        <v>41</v>
      </c>
      <c r="AC336" s="44">
        <f t="shared" si="396"/>
        <v>1.0975609756097562</v>
      </c>
      <c r="AD336" s="47">
        <f t="shared" si="397"/>
        <v>4.329268292682928</v>
      </c>
      <c r="AE336" s="46">
        <v>41</v>
      </c>
      <c r="AF336" s="46">
        <v>37</v>
      </c>
      <c r="AG336" s="44">
        <f t="shared" si="398"/>
        <v>1.1081081081081081</v>
      </c>
      <c r="AH336" s="47">
        <f t="shared" si="399"/>
        <v>4.3708708708708714</v>
      </c>
      <c r="AI336" s="46">
        <v>38</v>
      </c>
      <c r="AJ336" s="46">
        <v>41</v>
      </c>
      <c r="AK336" s="324">
        <f t="shared" si="400"/>
        <v>0.926829268292683</v>
      </c>
      <c r="AL336" s="125">
        <f t="shared" si="409"/>
        <v>3.655826558265583</v>
      </c>
      <c r="AM336" s="50"/>
      <c r="AN336" s="51">
        <f t="shared" si="401"/>
        <v>33.11558352327882</v>
      </c>
      <c r="AO336" s="52">
        <f t="shared" si="402"/>
        <v>53.27075266170297</v>
      </c>
      <c r="AP336" s="52">
        <f t="shared" si="403"/>
        <v>75.69276233892302</v>
      </c>
      <c r="AQ336" s="52">
        <f t="shared" si="404"/>
        <v>101.29163404660042</v>
      </c>
      <c r="AR336" s="156">
        <f t="shared" si="405"/>
        <v>128.19628282816328</v>
      </c>
      <c r="AS336" s="53">
        <f t="shared" si="406"/>
        <v>153.27023572840855</v>
      </c>
      <c r="AT336" s="54">
        <f t="shared" si="410"/>
        <v>20.15516913842415</v>
      </c>
      <c r="AU336" s="52">
        <f t="shared" si="410"/>
        <v>22.422009677220046</v>
      </c>
      <c r="AV336" s="52">
        <f t="shared" si="410"/>
        <v>25.598871707677404</v>
      </c>
      <c r="AW336" s="52">
        <f t="shared" si="411"/>
        <v>26.904648781562855</v>
      </c>
      <c r="AX336" s="53">
        <f t="shared" si="411"/>
        <v>25.073952900245274</v>
      </c>
      <c r="AZ336" s="38">
        <v>323</v>
      </c>
    </row>
    <row r="337" spans="2:52" ht="12.75">
      <c r="B337" s="297" t="s">
        <v>479</v>
      </c>
      <c r="C337" s="8"/>
      <c r="D337" s="8">
        <v>6</v>
      </c>
      <c r="E337" s="39"/>
      <c r="F337" s="40" t="s">
        <v>473</v>
      </c>
      <c r="G337" s="39"/>
      <c r="H337" s="39"/>
      <c r="I337" s="39"/>
      <c r="J337" s="43">
        <v>70</v>
      </c>
      <c r="K337" s="43">
        <v>19</v>
      </c>
      <c r="L337" s="8">
        <v>24</v>
      </c>
      <c r="M337" s="44">
        <f t="shared" si="388"/>
        <v>3.6842105263157894</v>
      </c>
      <c r="N337" s="45">
        <f t="shared" si="389"/>
        <v>2.9166666666666665</v>
      </c>
      <c r="O337" s="46">
        <v>49</v>
      </c>
      <c r="P337" s="46">
        <v>13</v>
      </c>
      <c r="Q337" s="44">
        <f t="shared" si="390"/>
        <v>3.769230769230769</v>
      </c>
      <c r="R337" s="47">
        <f t="shared" si="391"/>
        <v>13.88663967611336</v>
      </c>
      <c r="S337" s="46">
        <v>48</v>
      </c>
      <c r="T337" s="46">
        <v>23</v>
      </c>
      <c r="U337" s="44">
        <f t="shared" si="392"/>
        <v>2.0869565217391304</v>
      </c>
      <c r="V337" s="47">
        <f t="shared" si="393"/>
        <v>7.68878718535469</v>
      </c>
      <c r="W337" s="46">
        <v>45</v>
      </c>
      <c r="X337" s="46">
        <v>34</v>
      </c>
      <c r="Y337" s="44">
        <f t="shared" si="394"/>
        <v>1.3235294117647058</v>
      </c>
      <c r="Z337" s="47">
        <f t="shared" si="395"/>
        <v>4.876160990712074</v>
      </c>
      <c r="AA337" s="46">
        <v>34</v>
      </c>
      <c r="AB337" s="46">
        <v>37</v>
      </c>
      <c r="AC337" s="44">
        <f t="shared" si="396"/>
        <v>0.918918918918919</v>
      </c>
      <c r="AD337" s="47">
        <f t="shared" si="397"/>
        <v>3.3854907539118066</v>
      </c>
      <c r="AE337" s="46">
        <v>37</v>
      </c>
      <c r="AF337" s="46">
        <v>41</v>
      </c>
      <c r="AG337" s="44">
        <f t="shared" si="398"/>
        <v>0.9024390243902439</v>
      </c>
      <c r="AH337" s="47">
        <f t="shared" si="399"/>
        <v>3.324775353016688</v>
      </c>
      <c r="AI337" s="46">
        <v>28</v>
      </c>
      <c r="AJ337" s="46">
        <v>37</v>
      </c>
      <c r="AK337" s="324">
        <f t="shared" si="400"/>
        <v>0.7567567567567568</v>
      </c>
      <c r="AL337" s="125">
        <f t="shared" si="409"/>
        <v>2.7880512091038407</v>
      </c>
      <c r="AM337" s="50"/>
      <c r="AN337" s="51">
        <f t="shared" si="401"/>
        <v>31.57845741085174</v>
      </c>
      <c r="AO337" s="52">
        <f t="shared" si="402"/>
        <v>57.03352804812486</v>
      </c>
      <c r="AP337" s="52">
        <f t="shared" si="403"/>
        <v>89.9311282845795</v>
      </c>
      <c r="AQ337" s="52">
        <f t="shared" si="404"/>
        <v>129.5288309635163</v>
      </c>
      <c r="AR337" s="156">
        <f t="shared" si="405"/>
        <v>166.60322820019996</v>
      </c>
      <c r="AS337" s="53">
        <f t="shared" si="406"/>
        <v>198.67580087637086</v>
      </c>
      <c r="AT337" s="54">
        <f t="shared" si="410"/>
        <v>25.455070637273117</v>
      </c>
      <c r="AU337" s="52">
        <f t="shared" si="410"/>
        <v>32.89760023645464</v>
      </c>
      <c r="AV337" s="52">
        <f t="shared" si="410"/>
        <v>39.5977026789368</v>
      </c>
      <c r="AW337" s="52">
        <f t="shared" si="411"/>
        <v>37.074397236683666</v>
      </c>
      <c r="AX337" s="53">
        <f t="shared" si="411"/>
        <v>32.07257267617089</v>
      </c>
      <c r="AZ337" s="38">
        <v>324</v>
      </c>
    </row>
    <row r="338" spans="2:52" ht="12.75">
      <c r="B338" s="297" t="s">
        <v>478</v>
      </c>
      <c r="C338" s="8"/>
      <c r="D338" s="8">
        <v>6</v>
      </c>
      <c r="E338" s="39"/>
      <c r="F338" s="40" t="s">
        <v>473</v>
      </c>
      <c r="G338" s="39"/>
      <c r="H338" s="39"/>
      <c r="I338" s="39"/>
      <c r="J338" s="43">
        <v>71</v>
      </c>
      <c r="K338" s="43">
        <v>18</v>
      </c>
      <c r="L338" s="8">
        <v>23</v>
      </c>
      <c r="M338" s="44">
        <f t="shared" si="388"/>
        <v>3.9444444444444446</v>
      </c>
      <c r="N338" s="45">
        <f t="shared" si="389"/>
        <v>3.0869565217391304</v>
      </c>
      <c r="O338" s="46">
        <v>47</v>
      </c>
      <c r="P338" s="46">
        <v>14</v>
      </c>
      <c r="Q338" s="44">
        <f t="shared" si="390"/>
        <v>3.357142857142857</v>
      </c>
      <c r="R338" s="47">
        <f t="shared" si="391"/>
        <v>13.242063492063492</v>
      </c>
      <c r="S338" s="46">
        <v>48</v>
      </c>
      <c r="T338" s="46">
        <v>23</v>
      </c>
      <c r="U338" s="44">
        <f t="shared" si="392"/>
        <v>2.0869565217391304</v>
      </c>
      <c r="V338" s="47">
        <f t="shared" si="393"/>
        <v>8.231884057971016</v>
      </c>
      <c r="W338" s="46">
        <v>47</v>
      </c>
      <c r="X338" s="46">
        <v>32</v>
      </c>
      <c r="Y338" s="44">
        <f t="shared" si="394"/>
        <v>1.46875</v>
      </c>
      <c r="Z338" s="47">
        <f t="shared" si="395"/>
        <v>5.793402777777778</v>
      </c>
      <c r="AA338" s="46">
        <v>45</v>
      </c>
      <c r="AB338" s="46">
        <v>41</v>
      </c>
      <c r="AC338" s="44">
        <f t="shared" si="396"/>
        <v>1.0975609756097562</v>
      </c>
      <c r="AD338" s="47">
        <f t="shared" si="397"/>
        <v>4.329268292682928</v>
      </c>
      <c r="AE338" s="46">
        <v>41</v>
      </c>
      <c r="AF338" s="46">
        <v>37</v>
      </c>
      <c r="AG338" s="44">
        <f t="shared" si="398"/>
        <v>1.1081081081081081</v>
      </c>
      <c r="AH338" s="47">
        <f t="shared" si="399"/>
        <v>4.3708708708708714</v>
      </c>
      <c r="AI338" s="46">
        <v>38</v>
      </c>
      <c r="AJ338" s="46">
        <v>41</v>
      </c>
      <c r="AK338" s="324">
        <f t="shared" si="400"/>
        <v>0.926829268292683</v>
      </c>
      <c r="AL338" s="125">
        <f t="shared" si="409"/>
        <v>3.655826558265583</v>
      </c>
      <c r="AM338" s="50"/>
      <c r="AN338" s="51">
        <f t="shared" si="401"/>
        <v>33.11558352327882</v>
      </c>
      <c r="AO338" s="52">
        <f t="shared" si="402"/>
        <v>53.27075266170297</v>
      </c>
      <c r="AP338" s="52">
        <f t="shared" si="403"/>
        <v>75.69276233892302</v>
      </c>
      <c r="AQ338" s="52">
        <f t="shared" si="404"/>
        <v>101.29163404660042</v>
      </c>
      <c r="AR338" s="156">
        <f t="shared" si="405"/>
        <v>128.19628282816328</v>
      </c>
      <c r="AS338" s="53">
        <f t="shared" si="406"/>
        <v>153.27023572840855</v>
      </c>
      <c r="AT338" s="54">
        <f t="shared" si="410"/>
        <v>20.15516913842415</v>
      </c>
      <c r="AU338" s="52">
        <f t="shared" si="410"/>
        <v>22.422009677220046</v>
      </c>
      <c r="AV338" s="52">
        <f t="shared" si="410"/>
        <v>25.598871707677404</v>
      </c>
      <c r="AW338" s="52">
        <f t="shared" si="411"/>
        <v>26.904648781562855</v>
      </c>
      <c r="AX338" s="53">
        <f t="shared" si="411"/>
        <v>25.073952900245274</v>
      </c>
      <c r="AZ338" s="38">
        <v>325</v>
      </c>
    </row>
    <row r="339" spans="2:52" ht="12.75">
      <c r="B339" s="297" t="s">
        <v>476</v>
      </c>
      <c r="C339" s="8"/>
      <c r="D339" s="8">
        <v>6</v>
      </c>
      <c r="E339" s="39"/>
      <c r="F339" s="40" t="s">
        <v>473</v>
      </c>
      <c r="G339" s="39"/>
      <c r="H339" s="39"/>
      <c r="I339" s="39"/>
      <c r="J339" s="43">
        <v>69</v>
      </c>
      <c r="K339" s="43">
        <v>20</v>
      </c>
      <c r="L339" s="8">
        <v>25</v>
      </c>
      <c r="M339" s="44">
        <f t="shared" si="388"/>
        <v>3.45</v>
      </c>
      <c r="N339" s="45">
        <f t="shared" si="389"/>
        <v>2.76</v>
      </c>
      <c r="O339" s="46">
        <v>49</v>
      </c>
      <c r="P339" s="46">
        <v>13</v>
      </c>
      <c r="Q339" s="44">
        <f t="shared" si="390"/>
        <v>3.769230769230769</v>
      </c>
      <c r="R339" s="47">
        <f t="shared" si="391"/>
        <v>13.003846153846155</v>
      </c>
      <c r="S339" s="46">
        <v>47</v>
      </c>
      <c r="T339" s="46">
        <v>24</v>
      </c>
      <c r="U339" s="44">
        <f t="shared" si="392"/>
        <v>1.9583333333333333</v>
      </c>
      <c r="V339" s="47">
        <f t="shared" si="393"/>
        <v>6.7562500000000005</v>
      </c>
      <c r="W339" s="46">
        <v>44</v>
      </c>
      <c r="X339" s="46">
        <v>35</v>
      </c>
      <c r="Y339" s="44">
        <f t="shared" si="394"/>
        <v>1.2571428571428571</v>
      </c>
      <c r="Z339" s="47">
        <f t="shared" si="395"/>
        <v>4.337142857142857</v>
      </c>
      <c r="AA339" s="46">
        <v>40</v>
      </c>
      <c r="AB339" s="46">
        <v>46</v>
      </c>
      <c r="AC339" s="44">
        <f t="shared" si="396"/>
        <v>0.8695652173913043</v>
      </c>
      <c r="AD339" s="47">
        <f t="shared" si="397"/>
        <v>3</v>
      </c>
      <c r="AE339" s="46">
        <v>36</v>
      </c>
      <c r="AF339" s="46">
        <v>42</v>
      </c>
      <c r="AG339" s="44">
        <f t="shared" si="398"/>
        <v>0.8571428571428571</v>
      </c>
      <c r="AH339" s="47">
        <f t="shared" si="399"/>
        <v>2.9571428571428573</v>
      </c>
      <c r="AI339" s="46">
        <v>33</v>
      </c>
      <c r="AJ339" s="46">
        <v>46</v>
      </c>
      <c r="AK339" s="324">
        <f t="shared" si="400"/>
        <v>0.717391304347826</v>
      </c>
      <c r="AL339" s="125">
        <f t="shared" si="409"/>
        <v>2.475</v>
      </c>
      <c r="AM339" s="50"/>
      <c r="AN339" s="51">
        <f t="shared" si="401"/>
        <v>33.72222759358691</v>
      </c>
      <c r="AO339" s="52">
        <f t="shared" si="402"/>
        <v>64.90562954183012</v>
      </c>
      <c r="AP339" s="52">
        <f t="shared" si="403"/>
        <v>101.1077278374153</v>
      </c>
      <c r="AQ339" s="52">
        <f t="shared" si="404"/>
        <v>146.17288653066325</v>
      </c>
      <c r="AR339" s="156">
        <f t="shared" si="405"/>
        <v>185.36416770192807</v>
      </c>
      <c r="AS339" s="53">
        <f t="shared" si="406"/>
        <v>221.47407050100492</v>
      </c>
      <c r="AT339" s="54">
        <f t="shared" si="410"/>
        <v>31.183401948243215</v>
      </c>
      <c r="AU339" s="52">
        <f t="shared" si="410"/>
        <v>36.202098295585174</v>
      </c>
      <c r="AV339" s="52">
        <f t="shared" si="410"/>
        <v>45.06515869324795</v>
      </c>
      <c r="AW339" s="52">
        <f t="shared" si="411"/>
        <v>39.19128117126482</v>
      </c>
      <c r="AX339" s="53">
        <f t="shared" si="411"/>
        <v>36.10990279907685</v>
      </c>
      <c r="AZ339" s="38">
        <v>326</v>
      </c>
    </row>
    <row r="340" spans="2:52" ht="13.5" thickBot="1">
      <c r="B340" s="33"/>
      <c r="C340" s="19"/>
      <c r="D340" s="19"/>
      <c r="E340" s="132"/>
      <c r="F340" s="193"/>
      <c r="G340" s="132"/>
      <c r="H340" s="132"/>
      <c r="I340" s="132"/>
      <c r="J340" s="207"/>
      <c r="K340" s="207"/>
      <c r="L340" s="19"/>
      <c r="M340" s="136"/>
      <c r="N340" s="199"/>
      <c r="O340" s="194"/>
      <c r="P340" s="194"/>
      <c r="Q340" s="136"/>
      <c r="R340" s="208"/>
      <c r="S340" s="194"/>
      <c r="T340" s="194"/>
      <c r="U340" s="136"/>
      <c r="V340" s="208"/>
      <c r="W340" s="194"/>
      <c r="X340" s="194"/>
      <c r="Y340" s="136"/>
      <c r="Z340" s="208"/>
      <c r="AA340" s="194"/>
      <c r="AB340" s="194"/>
      <c r="AC340" s="136"/>
      <c r="AD340" s="208"/>
      <c r="AE340" s="194"/>
      <c r="AF340" s="194"/>
      <c r="AG340" s="136"/>
      <c r="AH340" s="208"/>
      <c r="AI340" s="226"/>
      <c r="AJ340" s="226"/>
      <c r="AK340" s="227"/>
      <c r="AL340" s="175"/>
      <c r="AM340" s="50"/>
      <c r="AN340" s="101"/>
      <c r="AO340" s="102"/>
      <c r="AP340" s="102"/>
      <c r="AQ340" s="102"/>
      <c r="AR340" s="176"/>
      <c r="AS340" s="103"/>
      <c r="AT340" s="142"/>
      <c r="AU340" s="102"/>
      <c r="AV340" s="102"/>
      <c r="AW340" s="102"/>
      <c r="AX340" s="103"/>
      <c r="AZ340" s="38">
        <v>327</v>
      </c>
    </row>
    <row r="341" spans="2:52" ht="12.75">
      <c r="B341" s="14"/>
      <c r="C341" s="14"/>
      <c r="D341" s="14"/>
      <c r="E341" s="72"/>
      <c r="F341" s="74"/>
      <c r="G341" s="72"/>
      <c r="H341" s="72"/>
      <c r="I341" s="72"/>
      <c r="J341" s="228"/>
      <c r="K341" s="228"/>
      <c r="L341" s="14"/>
      <c r="M341" s="217"/>
      <c r="N341" s="200"/>
      <c r="O341" s="201"/>
      <c r="P341" s="201"/>
      <c r="Q341" s="217"/>
      <c r="R341" s="229"/>
      <c r="S341" s="201"/>
      <c r="T341" s="201"/>
      <c r="U341" s="217"/>
      <c r="V341" s="229"/>
      <c r="W341" s="201"/>
      <c r="X341" s="201"/>
      <c r="Y341" s="217"/>
      <c r="Z341" s="229"/>
      <c r="AA341" s="201"/>
      <c r="AB341" s="201"/>
      <c r="AC341" s="217"/>
      <c r="AD341" s="229"/>
      <c r="AE341" s="201"/>
      <c r="AF341" s="201"/>
      <c r="AG341" s="217"/>
      <c r="AH341" s="229"/>
      <c r="AI341" s="230"/>
      <c r="AJ341" s="230"/>
      <c r="AK341" s="200"/>
      <c r="AL341" s="180"/>
      <c r="AM341" s="50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Z341" s="38">
        <v>328</v>
      </c>
    </row>
    <row r="342" spans="2:52" ht="13.5" thickBot="1">
      <c r="B342" s="107" t="s">
        <v>326</v>
      </c>
      <c r="C342" s="13"/>
      <c r="D342" s="13"/>
      <c r="E342" s="108"/>
      <c r="AH342" s="50"/>
      <c r="AI342" s="50"/>
      <c r="AJ342" s="50"/>
      <c r="AK342" s="180"/>
      <c r="AM342" s="50"/>
      <c r="AZ342" s="38">
        <v>329</v>
      </c>
    </row>
    <row r="343" spans="2:52" ht="12.75">
      <c r="B343" s="34"/>
      <c r="C343" s="18"/>
      <c r="D343" s="18"/>
      <c r="E343" s="18"/>
      <c r="F343" s="110"/>
      <c r="G343" s="20"/>
      <c r="H343" s="20"/>
      <c r="I343" s="20"/>
      <c r="J343" s="57"/>
      <c r="K343" s="57"/>
      <c r="L343" s="111"/>
      <c r="M343" s="112"/>
      <c r="N343" s="113"/>
      <c r="O343" s="57"/>
      <c r="P343" s="57"/>
      <c r="Q343" s="112"/>
      <c r="R343" s="114"/>
      <c r="S343" s="57"/>
      <c r="T343" s="57"/>
      <c r="U343" s="112"/>
      <c r="V343" s="114"/>
      <c r="W343" s="57"/>
      <c r="X343" s="57"/>
      <c r="Y343" s="112"/>
      <c r="Z343" s="114"/>
      <c r="AA343" s="57"/>
      <c r="AB343" s="57"/>
      <c r="AC343" s="112"/>
      <c r="AD343" s="114"/>
      <c r="AE343" s="57"/>
      <c r="AF343" s="57"/>
      <c r="AG343" s="112"/>
      <c r="AH343" s="114"/>
      <c r="AI343" s="57"/>
      <c r="AJ343" s="57"/>
      <c r="AK343" s="115"/>
      <c r="AL343" s="116"/>
      <c r="AM343" s="117"/>
      <c r="AN343" s="95"/>
      <c r="AO343" s="96"/>
      <c r="AP343" s="96"/>
      <c r="AQ343" s="96"/>
      <c r="AR343" s="148"/>
      <c r="AS343" s="97"/>
      <c r="AT343" s="118"/>
      <c r="AU343" s="96"/>
      <c r="AV343" s="96"/>
      <c r="AW343" s="96"/>
      <c r="AX343" s="97"/>
      <c r="AZ343" s="38">
        <v>330</v>
      </c>
    </row>
    <row r="344" spans="2:52" ht="12.75">
      <c r="B344" s="296" t="s">
        <v>549</v>
      </c>
      <c r="C344" s="37"/>
      <c r="D344" s="37">
        <v>5</v>
      </c>
      <c r="E344" s="37"/>
      <c r="F344" s="206" t="s">
        <v>561</v>
      </c>
      <c r="G344" s="120"/>
      <c r="H344" s="120"/>
      <c r="I344" s="120"/>
      <c r="J344" s="66">
        <v>65</v>
      </c>
      <c r="K344" s="66">
        <v>16</v>
      </c>
      <c r="L344" s="121"/>
      <c r="M344" s="44">
        <f aca="true" t="shared" si="412" ref="M344:M350">J344/K344</f>
        <v>4.0625</v>
      </c>
      <c r="N344" s="323" t="str">
        <f>IF($L344&lt;&gt;0,($J344/$L344),"N/A")</f>
        <v>N/A</v>
      </c>
      <c r="O344" s="66">
        <v>38</v>
      </c>
      <c r="P344" s="66">
        <v>11</v>
      </c>
      <c r="Q344" s="44">
        <f aca="true" t="shared" si="413" ref="Q344:Q350">O344/P344</f>
        <v>3.4545454545454546</v>
      </c>
      <c r="R344" s="123">
        <f aca="true" t="shared" si="414" ref="R344:R350">Q344*M344</f>
        <v>14.03409090909091</v>
      </c>
      <c r="S344" s="66">
        <v>47</v>
      </c>
      <c r="T344" s="66">
        <v>24</v>
      </c>
      <c r="U344" s="44">
        <f aca="true" t="shared" si="415" ref="U344:U350">S344/T344</f>
        <v>1.9583333333333333</v>
      </c>
      <c r="V344" s="123">
        <f aca="true" t="shared" si="416" ref="V344:V350">U344*M344</f>
        <v>7.955729166666666</v>
      </c>
      <c r="W344" s="66">
        <v>45</v>
      </c>
      <c r="X344" s="66">
        <v>36</v>
      </c>
      <c r="Y344" s="44">
        <f aca="true" t="shared" si="417" ref="Y344:Y350">W344/X344</f>
        <v>1.25</v>
      </c>
      <c r="Z344" s="123">
        <f aca="true" t="shared" si="418" ref="Z344:Z350">Y344*M344</f>
        <v>5.078125</v>
      </c>
      <c r="AA344" s="66">
        <v>41</v>
      </c>
      <c r="AB344" s="66">
        <v>46</v>
      </c>
      <c r="AC344" s="44">
        <f aca="true" t="shared" si="419" ref="AC344:AC350">AA344/AB344</f>
        <v>0.8913043478260869</v>
      </c>
      <c r="AD344" s="123">
        <f aca="true" t="shared" si="420" ref="AD344:AD350">AC344*M344</f>
        <v>3.620923913043478</v>
      </c>
      <c r="AE344" s="66">
        <v>37</v>
      </c>
      <c r="AF344" s="66">
        <v>50</v>
      </c>
      <c r="AG344" s="44">
        <f aca="true" t="shared" si="421" ref="AG344:AG350">AE344/AF344</f>
        <v>0.74</v>
      </c>
      <c r="AH344" s="123">
        <f aca="true" t="shared" si="422" ref="AH344:AH350">AG344*M344</f>
        <v>3.00625</v>
      </c>
      <c r="AI344" s="66"/>
      <c r="AJ344" s="66"/>
      <c r="AK344" s="324"/>
      <c r="AL344" s="325"/>
      <c r="AM344" s="50"/>
      <c r="AN344" s="51">
        <f aca="true" t="shared" si="423" ref="AN344:AN350">($AO$4/(Q344*$M344))*$AW$4/(12*5280)*60</f>
        <v>31.24667371991505</v>
      </c>
      <c r="AO344" s="52">
        <f aca="true" t="shared" si="424" ref="AO344:AO350">($AO$4/(U344*$M344))*$AW$4/(12*5280)*60</f>
        <v>55.119857703215736</v>
      </c>
      <c r="AP344" s="52">
        <f aca="true" t="shared" si="425" ref="AP344:AP350">($AO$4/(Y344*$M344))*$AW$4/(12*5280)*60</f>
        <v>86.35444373503798</v>
      </c>
      <c r="AQ344" s="52">
        <f aca="true" t="shared" si="426" ref="AQ344:AQ350">($AO$4/(AC344*$M344))*$AW$4/(12*5280)*60</f>
        <v>121.10684182352888</v>
      </c>
      <c r="AR344" s="156">
        <f aca="true" t="shared" si="427" ref="AR344:AR350">IF(AG344&lt;&gt;0,($AO$4/(AG344*$M344))*$AW$4/(12*5280)*60,"N/A")</f>
        <v>145.86899279567226</v>
      </c>
      <c r="AS344" s="53" t="str">
        <f aca="true" t="shared" si="428" ref="AS344:AS350">IF(AK344&lt;&gt;0,($AO$4/(AK344*$M344))*$AW$4/(12*5280)*60,"N/A")</f>
        <v>N/A</v>
      </c>
      <c r="AT344" s="54">
        <f aca="true" t="shared" si="429" ref="AT344:AV350">AO344-AN344</f>
        <v>23.873183983300684</v>
      </c>
      <c r="AU344" s="52">
        <f t="shared" si="429"/>
        <v>31.23458603182224</v>
      </c>
      <c r="AV344" s="52">
        <f t="shared" si="429"/>
        <v>34.75239808849091</v>
      </c>
      <c r="AW344" s="52">
        <f aca="true" t="shared" si="430" ref="AW344:AX350">IF(AR344&lt;&gt;"N/A",AR344-AQ344,"N/A")</f>
        <v>24.762150972143374</v>
      </c>
      <c r="AX344" s="53" t="str">
        <f t="shared" si="430"/>
        <v>N/A</v>
      </c>
      <c r="AZ344" s="38">
        <v>331</v>
      </c>
    </row>
    <row r="345" spans="2:52" ht="12.75">
      <c r="B345" s="296" t="s">
        <v>551</v>
      </c>
      <c r="C345" s="37"/>
      <c r="D345" s="37">
        <v>5</v>
      </c>
      <c r="E345" s="37"/>
      <c r="F345" s="206" t="s">
        <v>562</v>
      </c>
      <c r="G345" s="120"/>
      <c r="H345" s="120"/>
      <c r="I345" s="120"/>
      <c r="J345" s="66">
        <v>65</v>
      </c>
      <c r="K345" s="66">
        <v>16</v>
      </c>
      <c r="L345" s="121"/>
      <c r="M345" s="44">
        <f t="shared" si="412"/>
        <v>4.0625</v>
      </c>
      <c r="N345" s="323" t="str">
        <f aca="true" t="shared" si="431" ref="N345:N363">IF($L345&lt;&gt;0,($J345/$L345),"N/A")</f>
        <v>N/A</v>
      </c>
      <c r="O345" s="66">
        <v>38</v>
      </c>
      <c r="P345" s="66">
        <v>11</v>
      </c>
      <c r="Q345" s="44">
        <f t="shared" si="413"/>
        <v>3.4545454545454546</v>
      </c>
      <c r="R345" s="123">
        <f t="shared" si="414"/>
        <v>14.03409090909091</v>
      </c>
      <c r="S345" s="66">
        <v>47</v>
      </c>
      <c r="T345" s="66">
        <v>24</v>
      </c>
      <c r="U345" s="44">
        <f t="shared" si="415"/>
        <v>1.9583333333333333</v>
      </c>
      <c r="V345" s="123">
        <f t="shared" si="416"/>
        <v>7.955729166666666</v>
      </c>
      <c r="W345" s="66">
        <v>45</v>
      </c>
      <c r="X345" s="66">
        <v>36</v>
      </c>
      <c r="Y345" s="44">
        <f t="shared" si="417"/>
        <v>1.25</v>
      </c>
      <c r="Z345" s="123">
        <f t="shared" si="418"/>
        <v>5.078125</v>
      </c>
      <c r="AA345" s="66">
        <v>41</v>
      </c>
      <c r="AB345" s="66">
        <v>46</v>
      </c>
      <c r="AC345" s="44">
        <f t="shared" si="419"/>
        <v>0.8913043478260869</v>
      </c>
      <c r="AD345" s="123">
        <f t="shared" si="420"/>
        <v>3.620923913043478</v>
      </c>
      <c r="AE345" s="66">
        <v>37</v>
      </c>
      <c r="AF345" s="66">
        <v>50</v>
      </c>
      <c r="AG345" s="44">
        <f t="shared" si="421"/>
        <v>0.74</v>
      </c>
      <c r="AH345" s="123">
        <f t="shared" si="422"/>
        <v>3.00625</v>
      </c>
      <c r="AI345" s="66"/>
      <c r="AJ345" s="66"/>
      <c r="AK345" s="324"/>
      <c r="AL345" s="325"/>
      <c r="AM345" s="50"/>
      <c r="AN345" s="51">
        <f t="shared" si="423"/>
        <v>31.24667371991505</v>
      </c>
      <c r="AO345" s="52">
        <f t="shared" si="424"/>
        <v>55.119857703215736</v>
      </c>
      <c r="AP345" s="52">
        <f t="shared" si="425"/>
        <v>86.35444373503798</v>
      </c>
      <c r="AQ345" s="52">
        <f t="shared" si="426"/>
        <v>121.10684182352888</v>
      </c>
      <c r="AR345" s="156">
        <f t="shared" si="427"/>
        <v>145.86899279567226</v>
      </c>
      <c r="AS345" s="53" t="str">
        <f t="shared" si="428"/>
        <v>N/A</v>
      </c>
      <c r="AT345" s="54">
        <f t="shared" si="429"/>
        <v>23.873183983300684</v>
      </c>
      <c r="AU345" s="52">
        <f t="shared" si="429"/>
        <v>31.23458603182224</v>
      </c>
      <c r="AV345" s="52">
        <f t="shared" si="429"/>
        <v>34.75239808849091</v>
      </c>
      <c r="AW345" s="52">
        <f t="shared" si="430"/>
        <v>24.762150972143374</v>
      </c>
      <c r="AX345" s="53" t="str">
        <f t="shared" si="430"/>
        <v>N/A</v>
      </c>
      <c r="AZ345" s="38">
        <v>332</v>
      </c>
    </row>
    <row r="346" spans="2:52" ht="12.75">
      <c r="B346" s="296" t="s">
        <v>550</v>
      </c>
      <c r="C346" s="37"/>
      <c r="D346" s="37">
        <v>5</v>
      </c>
      <c r="E346" s="37"/>
      <c r="F346" s="206" t="s">
        <v>563</v>
      </c>
      <c r="G346" s="120"/>
      <c r="H346" s="120"/>
      <c r="I346" s="120"/>
      <c r="J346" s="66">
        <v>62</v>
      </c>
      <c r="K346" s="66">
        <v>16</v>
      </c>
      <c r="L346" s="121"/>
      <c r="M346" s="44">
        <f t="shared" si="412"/>
        <v>3.875</v>
      </c>
      <c r="N346" s="323" t="str">
        <f t="shared" si="431"/>
        <v>N/A</v>
      </c>
      <c r="O346" s="66">
        <v>38</v>
      </c>
      <c r="P346" s="66">
        <v>11</v>
      </c>
      <c r="Q346" s="44">
        <f t="shared" si="413"/>
        <v>3.4545454545454546</v>
      </c>
      <c r="R346" s="123">
        <f t="shared" si="414"/>
        <v>13.386363636363637</v>
      </c>
      <c r="S346" s="66">
        <v>47</v>
      </c>
      <c r="T346" s="66">
        <v>24</v>
      </c>
      <c r="U346" s="44">
        <f t="shared" si="415"/>
        <v>1.9583333333333333</v>
      </c>
      <c r="V346" s="123">
        <f t="shared" si="416"/>
        <v>7.588541666666666</v>
      </c>
      <c r="W346" s="66">
        <v>45</v>
      </c>
      <c r="X346" s="66">
        <v>36</v>
      </c>
      <c r="Y346" s="44">
        <f t="shared" si="417"/>
        <v>1.25</v>
      </c>
      <c r="Z346" s="123">
        <f t="shared" si="418"/>
        <v>4.84375</v>
      </c>
      <c r="AA346" s="66">
        <v>41</v>
      </c>
      <c r="AB346" s="66">
        <v>46</v>
      </c>
      <c r="AC346" s="44">
        <f t="shared" si="419"/>
        <v>0.8913043478260869</v>
      </c>
      <c r="AD346" s="123">
        <f t="shared" si="420"/>
        <v>3.453804347826087</v>
      </c>
      <c r="AE346" s="66">
        <v>37</v>
      </c>
      <c r="AF346" s="66">
        <v>50</v>
      </c>
      <c r="AG346" s="44">
        <f t="shared" si="421"/>
        <v>0.74</v>
      </c>
      <c r="AH346" s="123">
        <f t="shared" si="422"/>
        <v>2.8675</v>
      </c>
      <c r="AI346" s="66"/>
      <c r="AJ346" s="66"/>
      <c r="AK346" s="324"/>
      <c r="AL346" s="325"/>
      <c r="AM346" s="50"/>
      <c r="AN346" s="51">
        <f t="shared" si="423"/>
        <v>32.75860954507224</v>
      </c>
      <c r="AO346" s="52">
        <f t="shared" si="424"/>
        <v>57.786947592081006</v>
      </c>
      <c r="AP346" s="52">
        <f t="shared" si="425"/>
        <v>90.53288456092692</v>
      </c>
      <c r="AQ346" s="52">
        <f t="shared" si="426"/>
        <v>126.96685029886092</v>
      </c>
      <c r="AR346" s="156">
        <f t="shared" si="427"/>
        <v>152.9271698664306</v>
      </c>
      <c r="AS346" s="53" t="str">
        <f t="shared" si="428"/>
        <v>N/A</v>
      </c>
      <c r="AT346" s="54">
        <f t="shared" si="429"/>
        <v>25.028338047008766</v>
      </c>
      <c r="AU346" s="52">
        <f t="shared" si="429"/>
        <v>32.74593696884591</v>
      </c>
      <c r="AV346" s="52">
        <f t="shared" si="429"/>
        <v>36.433965737934</v>
      </c>
      <c r="AW346" s="52">
        <f t="shared" si="430"/>
        <v>25.960319567569684</v>
      </c>
      <c r="AX346" s="53" t="str">
        <f t="shared" si="430"/>
        <v>N/A</v>
      </c>
      <c r="AZ346" s="38">
        <v>333</v>
      </c>
    </row>
    <row r="347" spans="2:52" ht="12.75">
      <c r="B347" s="296" t="s">
        <v>552</v>
      </c>
      <c r="C347" s="37"/>
      <c r="D347" s="37">
        <v>5</v>
      </c>
      <c r="E347" s="37"/>
      <c r="F347" s="206" t="s">
        <v>564</v>
      </c>
      <c r="G347" s="120"/>
      <c r="H347" s="120"/>
      <c r="I347" s="120"/>
      <c r="J347" s="66">
        <v>65</v>
      </c>
      <c r="K347" s="66">
        <v>16</v>
      </c>
      <c r="L347" s="121"/>
      <c r="M347" s="44">
        <f t="shared" si="412"/>
        <v>4.0625</v>
      </c>
      <c r="N347" s="323" t="str">
        <f t="shared" si="431"/>
        <v>N/A</v>
      </c>
      <c r="O347" s="66">
        <v>38</v>
      </c>
      <c r="P347" s="66">
        <v>11</v>
      </c>
      <c r="Q347" s="44">
        <f t="shared" si="413"/>
        <v>3.4545454545454546</v>
      </c>
      <c r="R347" s="123">
        <f t="shared" si="414"/>
        <v>14.03409090909091</v>
      </c>
      <c r="S347" s="66">
        <v>47</v>
      </c>
      <c r="T347" s="66">
        <v>24</v>
      </c>
      <c r="U347" s="44">
        <f t="shared" si="415"/>
        <v>1.9583333333333333</v>
      </c>
      <c r="V347" s="123">
        <f t="shared" si="416"/>
        <v>7.955729166666666</v>
      </c>
      <c r="W347" s="66">
        <v>45</v>
      </c>
      <c r="X347" s="66">
        <v>36</v>
      </c>
      <c r="Y347" s="44">
        <f t="shared" si="417"/>
        <v>1.25</v>
      </c>
      <c r="Z347" s="123">
        <f t="shared" si="418"/>
        <v>5.078125</v>
      </c>
      <c r="AA347" s="66">
        <v>41</v>
      </c>
      <c r="AB347" s="66">
        <v>46</v>
      </c>
      <c r="AC347" s="44">
        <f t="shared" si="419"/>
        <v>0.8913043478260869</v>
      </c>
      <c r="AD347" s="123">
        <f t="shared" si="420"/>
        <v>3.620923913043478</v>
      </c>
      <c r="AE347" s="66">
        <v>37</v>
      </c>
      <c r="AF347" s="66">
        <v>50</v>
      </c>
      <c r="AG347" s="44">
        <f t="shared" si="421"/>
        <v>0.74</v>
      </c>
      <c r="AH347" s="123">
        <f t="shared" si="422"/>
        <v>3.00625</v>
      </c>
      <c r="AI347" s="66"/>
      <c r="AJ347" s="66"/>
      <c r="AK347" s="324"/>
      <c r="AL347" s="325"/>
      <c r="AM347" s="50"/>
      <c r="AN347" s="51">
        <f t="shared" si="423"/>
        <v>31.24667371991505</v>
      </c>
      <c r="AO347" s="52">
        <f t="shared" si="424"/>
        <v>55.119857703215736</v>
      </c>
      <c r="AP347" s="52">
        <f t="shared" si="425"/>
        <v>86.35444373503798</v>
      </c>
      <c r="AQ347" s="52">
        <f t="shared" si="426"/>
        <v>121.10684182352888</v>
      </c>
      <c r="AR347" s="156">
        <f t="shared" si="427"/>
        <v>145.86899279567226</v>
      </c>
      <c r="AS347" s="53" t="str">
        <f t="shared" si="428"/>
        <v>N/A</v>
      </c>
      <c r="AT347" s="54">
        <f t="shared" si="429"/>
        <v>23.873183983300684</v>
      </c>
      <c r="AU347" s="52">
        <f t="shared" si="429"/>
        <v>31.23458603182224</v>
      </c>
      <c r="AV347" s="52">
        <f t="shared" si="429"/>
        <v>34.75239808849091</v>
      </c>
      <c r="AW347" s="52">
        <f t="shared" si="430"/>
        <v>24.762150972143374</v>
      </c>
      <c r="AX347" s="53" t="str">
        <f t="shared" si="430"/>
        <v>N/A</v>
      </c>
      <c r="AZ347" s="38">
        <v>334</v>
      </c>
    </row>
    <row r="348" spans="2:52" ht="12.75">
      <c r="B348" s="296" t="s">
        <v>553</v>
      </c>
      <c r="C348" s="37"/>
      <c r="D348" s="37">
        <v>5</v>
      </c>
      <c r="E348" s="37"/>
      <c r="F348" s="206" t="s">
        <v>565</v>
      </c>
      <c r="G348" s="120"/>
      <c r="H348" s="120"/>
      <c r="I348" s="120"/>
      <c r="J348" s="66">
        <v>65</v>
      </c>
      <c r="K348" s="66">
        <v>16</v>
      </c>
      <c r="L348" s="121"/>
      <c r="M348" s="44">
        <f t="shared" si="412"/>
        <v>4.0625</v>
      </c>
      <c r="N348" s="323" t="str">
        <f t="shared" si="431"/>
        <v>N/A</v>
      </c>
      <c r="O348" s="66">
        <v>38</v>
      </c>
      <c r="P348" s="66">
        <v>11</v>
      </c>
      <c r="Q348" s="44">
        <f t="shared" si="413"/>
        <v>3.4545454545454546</v>
      </c>
      <c r="R348" s="123">
        <f t="shared" si="414"/>
        <v>14.03409090909091</v>
      </c>
      <c r="S348" s="66">
        <v>43</v>
      </c>
      <c r="T348" s="66">
        <v>22</v>
      </c>
      <c r="U348" s="44">
        <f t="shared" si="415"/>
        <v>1.9545454545454546</v>
      </c>
      <c r="V348" s="123">
        <f t="shared" si="416"/>
        <v>7.940340909090909</v>
      </c>
      <c r="W348" s="66">
        <v>40</v>
      </c>
      <c r="X348" s="66">
        <v>32</v>
      </c>
      <c r="Y348" s="44">
        <f t="shared" si="417"/>
        <v>1.25</v>
      </c>
      <c r="Z348" s="123">
        <f t="shared" si="418"/>
        <v>5.078125</v>
      </c>
      <c r="AA348" s="66">
        <v>41</v>
      </c>
      <c r="AB348" s="66">
        <v>46</v>
      </c>
      <c r="AC348" s="44">
        <f t="shared" si="419"/>
        <v>0.8913043478260869</v>
      </c>
      <c r="AD348" s="123">
        <f t="shared" si="420"/>
        <v>3.620923913043478</v>
      </c>
      <c r="AE348" s="66">
        <v>37</v>
      </c>
      <c r="AF348" s="66">
        <v>50</v>
      </c>
      <c r="AG348" s="44">
        <f t="shared" si="421"/>
        <v>0.74</v>
      </c>
      <c r="AH348" s="123">
        <f t="shared" si="422"/>
        <v>3.00625</v>
      </c>
      <c r="AI348" s="66"/>
      <c r="AJ348" s="66"/>
      <c r="AK348" s="324"/>
      <c r="AL348" s="325"/>
      <c r="AM348" s="50"/>
      <c r="AN348" s="51">
        <f t="shared" si="423"/>
        <v>31.24667371991505</v>
      </c>
      <c r="AO348" s="52">
        <f t="shared" si="424"/>
        <v>55.22667913287312</v>
      </c>
      <c r="AP348" s="52">
        <f t="shared" si="425"/>
        <v>86.35444373503798</v>
      </c>
      <c r="AQ348" s="52">
        <f t="shared" si="426"/>
        <v>121.10684182352888</v>
      </c>
      <c r="AR348" s="156">
        <f t="shared" si="427"/>
        <v>145.86899279567226</v>
      </c>
      <c r="AS348" s="53" t="str">
        <f t="shared" si="428"/>
        <v>N/A</v>
      </c>
      <c r="AT348" s="54">
        <f t="shared" si="429"/>
        <v>23.98000541295807</v>
      </c>
      <c r="AU348" s="52">
        <f t="shared" si="429"/>
        <v>31.127764602164852</v>
      </c>
      <c r="AV348" s="52">
        <f t="shared" si="429"/>
        <v>34.75239808849091</v>
      </c>
      <c r="AW348" s="52">
        <f t="shared" si="430"/>
        <v>24.762150972143374</v>
      </c>
      <c r="AX348" s="53" t="str">
        <f t="shared" si="430"/>
        <v>N/A</v>
      </c>
      <c r="AZ348" s="38">
        <v>335</v>
      </c>
    </row>
    <row r="349" spans="2:52" ht="12.75">
      <c r="B349" s="56" t="s">
        <v>556</v>
      </c>
      <c r="C349" s="37"/>
      <c r="D349" s="37">
        <v>5</v>
      </c>
      <c r="E349" s="37"/>
      <c r="F349" s="206" t="s">
        <v>566</v>
      </c>
      <c r="G349" s="120"/>
      <c r="H349" s="120"/>
      <c r="I349" s="120"/>
      <c r="J349" s="66">
        <v>62</v>
      </c>
      <c r="K349" s="66">
        <v>16</v>
      </c>
      <c r="L349" s="121"/>
      <c r="M349" s="44">
        <f t="shared" si="412"/>
        <v>3.875</v>
      </c>
      <c r="N349" s="323" t="str">
        <f t="shared" si="431"/>
        <v>N/A</v>
      </c>
      <c r="O349" s="66">
        <v>38</v>
      </c>
      <c r="P349" s="66">
        <v>11</v>
      </c>
      <c r="Q349" s="44">
        <f t="shared" si="413"/>
        <v>3.4545454545454546</v>
      </c>
      <c r="R349" s="123">
        <f t="shared" si="414"/>
        <v>13.386363636363637</v>
      </c>
      <c r="S349" s="66">
        <v>43</v>
      </c>
      <c r="T349" s="66">
        <v>22</v>
      </c>
      <c r="U349" s="44">
        <f t="shared" si="415"/>
        <v>1.9545454545454546</v>
      </c>
      <c r="V349" s="123">
        <f t="shared" si="416"/>
        <v>7.573863636363637</v>
      </c>
      <c r="W349" s="66">
        <v>40</v>
      </c>
      <c r="X349" s="66">
        <v>32</v>
      </c>
      <c r="Y349" s="44">
        <f t="shared" si="417"/>
        <v>1.25</v>
      </c>
      <c r="Z349" s="123">
        <f t="shared" si="418"/>
        <v>4.84375</v>
      </c>
      <c r="AA349" s="66">
        <v>41</v>
      </c>
      <c r="AB349" s="66">
        <v>46</v>
      </c>
      <c r="AC349" s="44">
        <f t="shared" si="419"/>
        <v>0.8913043478260869</v>
      </c>
      <c r="AD349" s="123">
        <f t="shared" si="420"/>
        <v>3.453804347826087</v>
      </c>
      <c r="AE349" s="66">
        <v>37</v>
      </c>
      <c r="AF349" s="66">
        <v>50</v>
      </c>
      <c r="AG349" s="44">
        <f t="shared" si="421"/>
        <v>0.74</v>
      </c>
      <c r="AH349" s="123">
        <f t="shared" si="422"/>
        <v>2.8675</v>
      </c>
      <c r="AI349" s="66"/>
      <c r="AJ349" s="66"/>
      <c r="AK349" s="324"/>
      <c r="AL349" s="325"/>
      <c r="AM349" s="50"/>
      <c r="AN349" s="51">
        <f t="shared" si="423"/>
        <v>32.75860954507224</v>
      </c>
      <c r="AO349" s="52">
        <f t="shared" si="424"/>
        <v>57.89893780059279</v>
      </c>
      <c r="AP349" s="52">
        <f t="shared" si="425"/>
        <v>90.53288456092692</v>
      </c>
      <c r="AQ349" s="52">
        <f t="shared" si="426"/>
        <v>126.96685029886092</v>
      </c>
      <c r="AR349" s="156">
        <f t="shared" si="427"/>
        <v>152.9271698664306</v>
      </c>
      <c r="AS349" s="53" t="str">
        <f t="shared" si="428"/>
        <v>N/A</v>
      </c>
      <c r="AT349" s="54">
        <f t="shared" si="429"/>
        <v>25.14032825552055</v>
      </c>
      <c r="AU349" s="52">
        <f t="shared" si="429"/>
        <v>32.633946760334126</v>
      </c>
      <c r="AV349" s="52">
        <f t="shared" si="429"/>
        <v>36.433965737934</v>
      </c>
      <c r="AW349" s="52">
        <f t="shared" si="430"/>
        <v>25.960319567569684</v>
      </c>
      <c r="AX349" s="53" t="str">
        <f t="shared" si="430"/>
        <v>N/A</v>
      </c>
      <c r="AZ349" s="38">
        <v>336</v>
      </c>
    </row>
    <row r="350" spans="2:52" ht="12.75">
      <c r="B350" s="56" t="s">
        <v>554</v>
      </c>
      <c r="C350" s="37"/>
      <c r="D350" s="37">
        <v>5</v>
      </c>
      <c r="E350" s="37"/>
      <c r="F350" s="206" t="s">
        <v>567</v>
      </c>
      <c r="G350" s="120"/>
      <c r="H350" s="120"/>
      <c r="I350" s="120"/>
      <c r="J350" s="66">
        <v>65</v>
      </c>
      <c r="K350" s="66">
        <v>16</v>
      </c>
      <c r="L350" s="121"/>
      <c r="M350" s="44">
        <f t="shared" si="412"/>
        <v>4.0625</v>
      </c>
      <c r="N350" s="323" t="str">
        <f t="shared" si="431"/>
        <v>N/A</v>
      </c>
      <c r="O350" s="66">
        <v>38</v>
      </c>
      <c r="P350" s="66">
        <v>11</v>
      </c>
      <c r="Q350" s="44">
        <f t="shared" si="413"/>
        <v>3.4545454545454546</v>
      </c>
      <c r="R350" s="123">
        <f t="shared" si="414"/>
        <v>14.03409090909091</v>
      </c>
      <c r="S350" s="66">
        <v>43</v>
      </c>
      <c r="T350" s="66">
        <v>22</v>
      </c>
      <c r="U350" s="44">
        <f t="shared" si="415"/>
        <v>1.9545454545454546</v>
      </c>
      <c r="V350" s="123">
        <f t="shared" si="416"/>
        <v>7.940340909090909</v>
      </c>
      <c r="W350" s="66">
        <v>40</v>
      </c>
      <c r="X350" s="66">
        <v>32</v>
      </c>
      <c r="Y350" s="44">
        <f t="shared" si="417"/>
        <v>1.25</v>
      </c>
      <c r="Z350" s="123">
        <f t="shared" si="418"/>
        <v>5.078125</v>
      </c>
      <c r="AA350" s="66">
        <v>41</v>
      </c>
      <c r="AB350" s="66">
        <v>46</v>
      </c>
      <c r="AC350" s="44">
        <f t="shared" si="419"/>
        <v>0.8913043478260869</v>
      </c>
      <c r="AD350" s="123">
        <f t="shared" si="420"/>
        <v>3.620923913043478</v>
      </c>
      <c r="AE350" s="66">
        <v>37</v>
      </c>
      <c r="AF350" s="66">
        <v>50</v>
      </c>
      <c r="AG350" s="44">
        <f t="shared" si="421"/>
        <v>0.74</v>
      </c>
      <c r="AH350" s="123">
        <f t="shared" si="422"/>
        <v>3.00625</v>
      </c>
      <c r="AI350" s="66"/>
      <c r="AJ350" s="66"/>
      <c r="AK350" s="324"/>
      <c r="AL350" s="325"/>
      <c r="AM350" s="50"/>
      <c r="AN350" s="51">
        <f t="shared" si="423"/>
        <v>31.24667371991505</v>
      </c>
      <c r="AO350" s="52">
        <f t="shared" si="424"/>
        <v>55.22667913287312</v>
      </c>
      <c r="AP350" s="52">
        <f t="shared" si="425"/>
        <v>86.35444373503798</v>
      </c>
      <c r="AQ350" s="52">
        <f t="shared" si="426"/>
        <v>121.10684182352888</v>
      </c>
      <c r="AR350" s="156">
        <f t="shared" si="427"/>
        <v>145.86899279567226</v>
      </c>
      <c r="AS350" s="53" t="str">
        <f t="shared" si="428"/>
        <v>N/A</v>
      </c>
      <c r="AT350" s="54">
        <f t="shared" si="429"/>
        <v>23.98000541295807</v>
      </c>
      <c r="AU350" s="52">
        <f t="shared" si="429"/>
        <v>31.127764602164852</v>
      </c>
      <c r="AV350" s="52">
        <f t="shared" si="429"/>
        <v>34.75239808849091</v>
      </c>
      <c r="AW350" s="52">
        <f t="shared" si="430"/>
        <v>24.762150972143374</v>
      </c>
      <c r="AX350" s="53" t="str">
        <f t="shared" si="430"/>
        <v>N/A</v>
      </c>
      <c r="AZ350" s="38">
        <v>337</v>
      </c>
    </row>
    <row r="351" spans="2:52" ht="12.75">
      <c r="B351" s="296" t="s">
        <v>327</v>
      </c>
      <c r="C351" s="37"/>
      <c r="D351" s="37">
        <v>5</v>
      </c>
      <c r="E351" s="37"/>
      <c r="F351" s="40" t="s">
        <v>333</v>
      </c>
      <c r="G351" s="120"/>
      <c r="H351" s="120"/>
      <c r="I351" s="120"/>
      <c r="J351" s="66">
        <v>65</v>
      </c>
      <c r="K351" s="66">
        <v>16</v>
      </c>
      <c r="L351" s="121"/>
      <c r="M351" s="44">
        <f aca="true" t="shared" si="432" ref="M351:M358">J351/K351</f>
        <v>4.0625</v>
      </c>
      <c r="N351" s="323" t="str">
        <f t="shared" si="431"/>
        <v>N/A</v>
      </c>
      <c r="O351" s="66">
        <v>38</v>
      </c>
      <c r="P351" s="66">
        <v>11</v>
      </c>
      <c r="Q351" s="44">
        <f aca="true" t="shared" si="433" ref="Q351:Q359">O351/P351</f>
        <v>3.4545454545454546</v>
      </c>
      <c r="R351" s="123">
        <f aca="true" t="shared" si="434" ref="R351:R359">Q351*M351</f>
        <v>14.03409090909091</v>
      </c>
      <c r="S351" s="66">
        <v>44</v>
      </c>
      <c r="T351" s="66">
        <v>21</v>
      </c>
      <c r="U351" s="44">
        <f aca="true" t="shared" si="435" ref="U351:U359">S351/T351</f>
        <v>2.0952380952380953</v>
      </c>
      <c r="V351" s="123">
        <f aca="true" t="shared" si="436" ref="V351:V359">U351*M351</f>
        <v>8.511904761904763</v>
      </c>
      <c r="W351" s="66">
        <v>42</v>
      </c>
      <c r="X351" s="66">
        <v>29</v>
      </c>
      <c r="Y351" s="44">
        <f aca="true" t="shared" si="437" ref="Y351:Y359">W351/X351</f>
        <v>1.4482758620689655</v>
      </c>
      <c r="Z351" s="123">
        <f aca="true" t="shared" si="438" ref="Z351:Z359">Y351*M351</f>
        <v>5.883620689655173</v>
      </c>
      <c r="AA351" s="66">
        <v>45</v>
      </c>
      <c r="AB351" s="66">
        <v>41</v>
      </c>
      <c r="AC351" s="44">
        <f aca="true" t="shared" si="439" ref="AC351:AC359">AA351/AB351</f>
        <v>1.0975609756097562</v>
      </c>
      <c r="AD351" s="123">
        <f aca="true" t="shared" si="440" ref="AD351:AD359">AC351*M351</f>
        <v>4.458841463414634</v>
      </c>
      <c r="AE351" s="66">
        <v>40</v>
      </c>
      <c r="AF351" s="66">
        <v>47</v>
      </c>
      <c r="AG351" s="44">
        <f aca="true" t="shared" si="441" ref="AG351:AG359">AE351/AF351</f>
        <v>0.851063829787234</v>
      </c>
      <c r="AH351" s="123">
        <f aca="true" t="shared" si="442" ref="AH351:AH359">AG351*M351</f>
        <v>3.4574468085106385</v>
      </c>
      <c r="AI351" s="66"/>
      <c r="AJ351" s="66"/>
      <c r="AK351" s="124"/>
      <c r="AL351" s="125"/>
      <c r="AM351" s="50"/>
      <c r="AN351" s="51">
        <f aca="true" t="shared" si="443" ref="AN351:AN358">($AO$4/(Q351*$M351))*$AW$4/(12*5280)*60</f>
        <v>31.24667371991505</v>
      </c>
      <c r="AO351" s="52">
        <f aca="true" t="shared" si="444" ref="AO351:AO358">($AO$4/(U351*$M351))*$AW$4/(12*5280)*60</f>
        <v>51.51827609192606</v>
      </c>
      <c r="AP351" s="52">
        <f aca="true" t="shared" si="445" ref="AP351:AP358">($AO$4/(Y351*$M351))*$AW$4/(12*5280)*60</f>
        <v>74.53210917607444</v>
      </c>
      <c r="AQ351" s="52">
        <f aca="true" t="shared" si="446" ref="AQ351:AQ358">($AO$4/(AC351*$M351))*$AW$4/(12*5280)*60</f>
        <v>98.34811647601548</v>
      </c>
      <c r="AR351" s="156">
        <f aca="true" t="shared" si="447" ref="AR351:AR358">IF(AG351&lt;&gt;0,($AO$4/(AG351*$M351))*$AW$4/(12*5280)*60,"N/A")</f>
        <v>126.83308923583704</v>
      </c>
      <c r="AS351" s="53" t="str">
        <f aca="true" t="shared" si="448" ref="AS351:AS361">IF(AK351&lt;&gt;0,($AO$4/(AK351*$M351))*$AW$4/(12*5280)*60,"N/A")</f>
        <v>N/A</v>
      </c>
      <c r="AT351" s="54">
        <f>AO351-AN351</f>
        <v>20.27160237201101</v>
      </c>
      <c r="AU351" s="52">
        <f>AP351-AO351</f>
        <v>23.01383308414838</v>
      </c>
      <c r="AV351" s="52">
        <f>AQ351-AP351</f>
        <v>23.816007299941035</v>
      </c>
      <c r="AW351" s="52">
        <f>IF(AR351&lt;&gt;"N/A",AR351-AQ351,"N/A")</f>
        <v>28.48497275982156</v>
      </c>
      <c r="AX351" s="53" t="str">
        <f>IF(AS351&lt;&gt;"N/A",AS351-AR351,"N/A")</f>
        <v>N/A</v>
      </c>
      <c r="AZ351" s="38">
        <v>338</v>
      </c>
    </row>
    <row r="352" spans="2:52" ht="12.75">
      <c r="B352" s="297" t="s">
        <v>330</v>
      </c>
      <c r="C352" s="8"/>
      <c r="D352" s="8">
        <v>5</v>
      </c>
      <c r="E352" s="8"/>
      <c r="F352" s="40" t="s">
        <v>350</v>
      </c>
      <c r="G352" s="42"/>
      <c r="H352" s="42"/>
      <c r="I352" s="42"/>
      <c r="J352" s="41">
        <v>64</v>
      </c>
      <c r="K352" s="41">
        <v>15</v>
      </c>
      <c r="L352" s="126"/>
      <c r="M352" s="44">
        <f t="shared" si="432"/>
        <v>4.266666666666667</v>
      </c>
      <c r="N352" s="323" t="str">
        <f t="shared" si="431"/>
        <v>N/A</v>
      </c>
      <c r="O352" s="66">
        <v>38</v>
      </c>
      <c r="P352" s="66">
        <v>11</v>
      </c>
      <c r="Q352" s="44">
        <f t="shared" si="433"/>
        <v>3.4545454545454546</v>
      </c>
      <c r="R352" s="123">
        <f t="shared" si="434"/>
        <v>14.73939393939394</v>
      </c>
      <c r="S352" s="66">
        <v>44</v>
      </c>
      <c r="T352" s="66">
        <v>21</v>
      </c>
      <c r="U352" s="44">
        <f t="shared" si="435"/>
        <v>2.0952380952380953</v>
      </c>
      <c r="V352" s="123">
        <f t="shared" si="436"/>
        <v>8.93968253968254</v>
      </c>
      <c r="W352" s="41">
        <v>42</v>
      </c>
      <c r="X352" s="41">
        <v>29</v>
      </c>
      <c r="Y352" s="44">
        <f t="shared" si="437"/>
        <v>1.4482758620689655</v>
      </c>
      <c r="Z352" s="123">
        <f t="shared" si="438"/>
        <v>6.179310344827586</v>
      </c>
      <c r="AA352" s="66">
        <v>45</v>
      </c>
      <c r="AB352" s="66">
        <v>41</v>
      </c>
      <c r="AC352" s="44">
        <f t="shared" si="439"/>
        <v>1.0975609756097562</v>
      </c>
      <c r="AD352" s="123">
        <f t="shared" si="440"/>
        <v>4.682926829268293</v>
      </c>
      <c r="AE352" s="41">
        <v>40</v>
      </c>
      <c r="AF352" s="41">
        <v>47</v>
      </c>
      <c r="AG352" s="44">
        <f t="shared" si="441"/>
        <v>0.851063829787234</v>
      </c>
      <c r="AH352" s="123">
        <f t="shared" si="442"/>
        <v>3.631205673758865</v>
      </c>
      <c r="AI352" s="41"/>
      <c r="AJ352" s="41"/>
      <c r="AK352" s="124"/>
      <c r="AL352" s="125"/>
      <c r="AM352" s="50"/>
      <c r="AN352" s="51">
        <f t="shared" si="443"/>
        <v>29.75147155948943</v>
      </c>
      <c r="AO352" s="52">
        <f t="shared" si="444"/>
        <v>49.053046083621005</v>
      </c>
      <c r="AP352" s="52">
        <f t="shared" si="445"/>
        <v>70.96563129557869</v>
      </c>
      <c r="AQ352" s="52">
        <f t="shared" si="446"/>
        <v>93.64200543370613</v>
      </c>
      <c r="AR352" s="156">
        <f t="shared" si="447"/>
        <v>120.76392773920031</v>
      </c>
      <c r="AS352" s="53" t="str">
        <f t="shared" si="448"/>
        <v>N/A</v>
      </c>
      <c r="AT352" s="54">
        <f aca="true" t="shared" si="449" ref="AT352:AT361">AO352-AN352</f>
        <v>19.301574524131574</v>
      </c>
      <c r="AU352" s="52">
        <f aca="true" t="shared" si="450" ref="AU352:AU361">AP352-AO352</f>
        <v>21.912585211957683</v>
      </c>
      <c r="AV352" s="52">
        <f aca="true" t="shared" si="451" ref="AV352:AV361">AQ352-AP352</f>
        <v>22.676374138127443</v>
      </c>
      <c r="AW352" s="52">
        <f aca="true" t="shared" si="452" ref="AW352:AW361">IF(AR352&lt;&gt;"N/A",AR352-AQ352,"N/A")</f>
        <v>27.12192230549418</v>
      </c>
      <c r="AX352" s="53" t="str">
        <f aca="true" t="shared" si="453" ref="AX352:AX361">IF(AS352&lt;&gt;"N/A",AS352-AR352,"N/A")</f>
        <v>N/A</v>
      </c>
      <c r="AZ352" s="38">
        <v>339</v>
      </c>
    </row>
    <row r="353" spans="2:52" ht="12.75">
      <c r="B353" s="296" t="s">
        <v>334</v>
      </c>
      <c r="C353" s="37"/>
      <c r="D353" s="37">
        <v>5</v>
      </c>
      <c r="E353" s="8"/>
      <c r="F353" s="40" t="s">
        <v>333</v>
      </c>
      <c r="G353" s="120"/>
      <c r="H353" s="120"/>
      <c r="I353" s="120"/>
      <c r="J353" s="41">
        <v>61</v>
      </c>
      <c r="K353" s="41">
        <v>17</v>
      </c>
      <c r="L353" s="126"/>
      <c r="M353" s="44">
        <f t="shared" si="432"/>
        <v>3.588235294117647</v>
      </c>
      <c r="N353" s="323" t="str">
        <f t="shared" si="431"/>
        <v>N/A</v>
      </c>
      <c r="O353" s="66">
        <v>38</v>
      </c>
      <c r="P353" s="66">
        <v>11</v>
      </c>
      <c r="Q353" s="44">
        <f t="shared" si="433"/>
        <v>3.4545454545454546</v>
      </c>
      <c r="R353" s="123">
        <f t="shared" si="434"/>
        <v>12.39572192513369</v>
      </c>
      <c r="S353" s="66">
        <v>44</v>
      </c>
      <c r="T353" s="66">
        <v>21</v>
      </c>
      <c r="U353" s="44">
        <f t="shared" si="435"/>
        <v>2.0952380952380953</v>
      </c>
      <c r="V353" s="123">
        <f t="shared" si="436"/>
        <v>7.518207282913166</v>
      </c>
      <c r="W353" s="41">
        <v>42</v>
      </c>
      <c r="X353" s="41">
        <v>29</v>
      </c>
      <c r="Y353" s="44">
        <f t="shared" si="437"/>
        <v>1.4482758620689655</v>
      </c>
      <c r="Z353" s="123">
        <f t="shared" si="438"/>
        <v>5.196754563894523</v>
      </c>
      <c r="AA353" s="41">
        <v>45</v>
      </c>
      <c r="AB353" s="41">
        <v>41</v>
      </c>
      <c r="AC353" s="44">
        <f t="shared" si="439"/>
        <v>1.0975609756097562</v>
      </c>
      <c r="AD353" s="123">
        <f t="shared" si="440"/>
        <v>3.9383070301291254</v>
      </c>
      <c r="AE353" s="41">
        <v>40</v>
      </c>
      <c r="AF353" s="41">
        <v>47</v>
      </c>
      <c r="AG353" s="44">
        <f t="shared" si="441"/>
        <v>0.851063829787234</v>
      </c>
      <c r="AH353" s="123">
        <f t="shared" si="442"/>
        <v>3.053817271589487</v>
      </c>
      <c r="AI353" s="41"/>
      <c r="AJ353" s="41"/>
      <c r="AK353" s="124"/>
      <c r="AL353" s="125"/>
      <c r="AM353" s="50"/>
      <c r="AN353" s="51">
        <f t="shared" si="443"/>
        <v>35.376613176748094</v>
      </c>
      <c r="AO353" s="52">
        <f t="shared" si="444"/>
        <v>58.32755643604334</v>
      </c>
      <c r="AP353" s="52">
        <f t="shared" si="445"/>
        <v>84.3831768847974</v>
      </c>
      <c r="AQ353" s="52">
        <f t="shared" si="446"/>
        <v>111.34699662499702</v>
      </c>
      <c r="AR353" s="156">
        <f t="shared" si="447"/>
        <v>143.59688894016386</v>
      </c>
      <c r="AS353" s="53" t="str">
        <f t="shared" si="448"/>
        <v>N/A</v>
      </c>
      <c r="AT353" s="54">
        <f t="shared" si="449"/>
        <v>22.950943259295244</v>
      </c>
      <c r="AU353" s="52">
        <f t="shared" si="450"/>
        <v>26.055620448754055</v>
      </c>
      <c r="AV353" s="52">
        <f t="shared" si="451"/>
        <v>26.963819740199625</v>
      </c>
      <c r="AW353" s="52">
        <f t="shared" si="452"/>
        <v>32.249892315166846</v>
      </c>
      <c r="AX353" s="53" t="str">
        <f t="shared" si="453"/>
        <v>N/A</v>
      </c>
      <c r="AZ353" s="38">
        <v>340</v>
      </c>
    </row>
    <row r="354" spans="2:52" ht="12.75">
      <c r="B354" s="297" t="s">
        <v>337</v>
      </c>
      <c r="C354" s="8"/>
      <c r="D354" s="8">
        <v>5</v>
      </c>
      <c r="E354" s="8"/>
      <c r="F354" s="40" t="s">
        <v>333</v>
      </c>
      <c r="G354" s="39"/>
      <c r="H354" s="39"/>
      <c r="I354" s="39"/>
      <c r="J354" s="43">
        <v>62</v>
      </c>
      <c r="K354" s="43">
        <v>16</v>
      </c>
      <c r="L354" s="8"/>
      <c r="M354" s="44">
        <f t="shared" si="432"/>
        <v>3.875</v>
      </c>
      <c r="N354" s="323" t="str">
        <f t="shared" si="431"/>
        <v>N/A</v>
      </c>
      <c r="O354" s="66">
        <v>38</v>
      </c>
      <c r="P354" s="66">
        <v>11</v>
      </c>
      <c r="Q354" s="44">
        <f t="shared" si="433"/>
        <v>3.4545454545454546</v>
      </c>
      <c r="R354" s="123">
        <f t="shared" si="434"/>
        <v>13.386363636363637</v>
      </c>
      <c r="S354" s="66">
        <v>44</v>
      </c>
      <c r="T354" s="66">
        <v>21</v>
      </c>
      <c r="U354" s="44">
        <f t="shared" si="435"/>
        <v>2.0952380952380953</v>
      </c>
      <c r="V354" s="123">
        <f t="shared" si="436"/>
        <v>8.119047619047619</v>
      </c>
      <c r="W354" s="46">
        <v>42</v>
      </c>
      <c r="X354" s="46">
        <v>29</v>
      </c>
      <c r="Y354" s="44">
        <f t="shared" si="437"/>
        <v>1.4482758620689655</v>
      </c>
      <c r="Z354" s="123">
        <f t="shared" si="438"/>
        <v>5.612068965517241</v>
      </c>
      <c r="AA354" s="128">
        <v>45</v>
      </c>
      <c r="AB354" s="128">
        <v>41</v>
      </c>
      <c r="AC354" s="44">
        <f t="shared" si="439"/>
        <v>1.0975609756097562</v>
      </c>
      <c r="AD354" s="123">
        <f t="shared" si="440"/>
        <v>4.253048780487806</v>
      </c>
      <c r="AE354" s="46">
        <v>41</v>
      </c>
      <c r="AF354" s="46">
        <v>46</v>
      </c>
      <c r="AG354" s="44">
        <f t="shared" si="441"/>
        <v>0.8913043478260869</v>
      </c>
      <c r="AH354" s="123">
        <f t="shared" si="442"/>
        <v>3.453804347826087</v>
      </c>
      <c r="AI354" s="129"/>
      <c r="AJ354" s="129"/>
      <c r="AK354" s="124"/>
      <c r="AL354" s="125"/>
      <c r="AM354" s="50"/>
      <c r="AN354" s="51">
        <f t="shared" si="443"/>
        <v>32.75860954507224</v>
      </c>
      <c r="AO354" s="52">
        <f t="shared" si="444"/>
        <v>54.01109590282572</v>
      </c>
      <c r="AP354" s="52">
        <f t="shared" si="445"/>
        <v>78.13850155556193</v>
      </c>
      <c r="AQ354" s="52">
        <f t="shared" si="446"/>
        <v>103.10689630550009</v>
      </c>
      <c r="AR354" s="156">
        <f t="shared" si="447"/>
        <v>126.96685029886092</v>
      </c>
      <c r="AS354" s="53" t="str">
        <f t="shared" si="448"/>
        <v>N/A</v>
      </c>
      <c r="AT354" s="54">
        <f t="shared" si="449"/>
        <v>21.252486357753483</v>
      </c>
      <c r="AU354" s="52">
        <f t="shared" si="450"/>
        <v>24.127405652736208</v>
      </c>
      <c r="AV354" s="52">
        <f t="shared" si="451"/>
        <v>24.968394749938156</v>
      </c>
      <c r="AW354" s="52">
        <f t="shared" si="452"/>
        <v>23.859953993360833</v>
      </c>
      <c r="AX354" s="53" t="str">
        <f t="shared" si="453"/>
        <v>N/A</v>
      </c>
      <c r="AZ354" s="38">
        <v>341</v>
      </c>
    </row>
    <row r="355" spans="2:52" ht="12.75">
      <c r="B355" s="297" t="s">
        <v>328</v>
      </c>
      <c r="C355" s="8"/>
      <c r="D355" s="8">
        <v>5</v>
      </c>
      <c r="E355" s="8"/>
      <c r="F355" s="40" t="s">
        <v>333</v>
      </c>
      <c r="G355" s="42"/>
      <c r="H355" s="42"/>
      <c r="I355" s="42"/>
      <c r="J355" s="41">
        <v>64</v>
      </c>
      <c r="K355" s="41">
        <v>15</v>
      </c>
      <c r="L355" s="126"/>
      <c r="M355" s="44">
        <f t="shared" si="432"/>
        <v>4.266666666666667</v>
      </c>
      <c r="N355" s="323" t="str">
        <f t="shared" si="431"/>
        <v>N/A</v>
      </c>
      <c r="O355" s="66">
        <v>38</v>
      </c>
      <c r="P355" s="66">
        <v>11</v>
      </c>
      <c r="Q355" s="44">
        <f t="shared" si="433"/>
        <v>3.4545454545454546</v>
      </c>
      <c r="R355" s="123">
        <f t="shared" si="434"/>
        <v>14.73939393939394</v>
      </c>
      <c r="S355" s="66">
        <v>44</v>
      </c>
      <c r="T355" s="66">
        <v>21</v>
      </c>
      <c r="U355" s="44">
        <f t="shared" si="435"/>
        <v>2.0952380952380953</v>
      </c>
      <c r="V355" s="123">
        <f t="shared" si="436"/>
        <v>8.93968253968254</v>
      </c>
      <c r="W355" s="41">
        <v>42</v>
      </c>
      <c r="X355" s="41">
        <v>29</v>
      </c>
      <c r="Y355" s="44">
        <f t="shared" si="437"/>
        <v>1.4482758620689655</v>
      </c>
      <c r="Z355" s="123">
        <f t="shared" si="438"/>
        <v>6.179310344827586</v>
      </c>
      <c r="AA355" s="66">
        <v>45</v>
      </c>
      <c r="AB355" s="66">
        <v>41</v>
      </c>
      <c r="AC355" s="44">
        <f t="shared" si="439"/>
        <v>1.0975609756097562</v>
      </c>
      <c r="AD355" s="123">
        <f t="shared" si="440"/>
        <v>4.682926829268293</v>
      </c>
      <c r="AE355" s="41">
        <v>40</v>
      </c>
      <c r="AF355" s="41">
        <v>47</v>
      </c>
      <c r="AG355" s="44">
        <f t="shared" si="441"/>
        <v>0.851063829787234</v>
      </c>
      <c r="AH355" s="123">
        <f t="shared" si="442"/>
        <v>3.631205673758865</v>
      </c>
      <c r="AI355" s="41"/>
      <c r="AJ355" s="41"/>
      <c r="AK355" s="124"/>
      <c r="AL355" s="125"/>
      <c r="AM355" s="50"/>
      <c r="AN355" s="51">
        <f t="shared" si="443"/>
        <v>29.75147155948943</v>
      </c>
      <c r="AO355" s="52">
        <f t="shared" si="444"/>
        <v>49.053046083621005</v>
      </c>
      <c r="AP355" s="52">
        <f t="shared" si="445"/>
        <v>70.96563129557869</v>
      </c>
      <c r="AQ355" s="52">
        <f t="shared" si="446"/>
        <v>93.64200543370613</v>
      </c>
      <c r="AR355" s="156">
        <f t="shared" si="447"/>
        <v>120.76392773920031</v>
      </c>
      <c r="AS355" s="53" t="str">
        <f t="shared" si="448"/>
        <v>N/A</v>
      </c>
      <c r="AT355" s="54">
        <f t="shared" si="449"/>
        <v>19.301574524131574</v>
      </c>
      <c r="AU355" s="52">
        <f t="shared" si="450"/>
        <v>21.912585211957683</v>
      </c>
      <c r="AV355" s="52">
        <f t="shared" si="451"/>
        <v>22.676374138127443</v>
      </c>
      <c r="AW355" s="52">
        <f t="shared" si="452"/>
        <v>27.12192230549418</v>
      </c>
      <c r="AX355" s="53" t="str">
        <f t="shared" si="453"/>
        <v>N/A</v>
      </c>
      <c r="AZ355" s="38">
        <v>342</v>
      </c>
    </row>
    <row r="356" spans="2:52" ht="12.75">
      <c r="B356" s="297" t="s">
        <v>329</v>
      </c>
      <c r="C356" s="8"/>
      <c r="D356" s="8">
        <v>5</v>
      </c>
      <c r="E356" s="8"/>
      <c r="F356" s="40" t="s">
        <v>333</v>
      </c>
      <c r="G356" s="42"/>
      <c r="H356" s="42"/>
      <c r="I356" s="42"/>
      <c r="J356" s="41">
        <v>65</v>
      </c>
      <c r="K356" s="41">
        <v>16</v>
      </c>
      <c r="L356" s="126"/>
      <c r="M356" s="44">
        <f t="shared" si="432"/>
        <v>4.0625</v>
      </c>
      <c r="N356" s="323" t="str">
        <f t="shared" si="431"/>
        <v>N/A</v>
      </c>
      <c r="O356" s="66">
        <v>38</v>
      </c>
      <c r="P356" s="66">
        <v>11</v>
      </c>
      <c r="Q356" s="44">
        <f t="shared" si="433"/>
        <v>3.4545454545454546</v>
      </c>
      <c r="R356" s="123">
        <f t="shared" si="434"/>
        <v>14.03409090909091</v>
      </c>
      <c r="S356" s="66">
        <v>44</v>
      </c>
      <c r="T356" s="66">
        <v>21</v>
      </c>
      <c r="U356" s="44">
        <f t="shared" si="435"/>
        <v>2.0952380952380953</v>
      </c>
      <c r="V356" s="123">
        <f t="shared" si="436"/>
        <v>8.511904761904763</v>
      </c>
      <c r="W356" s="41">
        <v>42</v>
      </c>
      <c r="X356" s="41">
        <v>29</v>
      </c>
      <c r="Y356" s="44">
        <f t="shared" si="437"/>
        <v>1.4482758620689655</v>
      </c>
      <c r="Z356" s="123">
        <f t="shared" si="438"/>
        <v>5.883620689655173</v>
      </c>
      <c r="AA356" s="66">
        <v>45</v>
      </c>
      <c r="AB356" s="66">
        <v>41</v>
      </c>
      <c r="AC356" s="44">
        <f t="shared" si="439"/>
        <v>1.0975609756097562</v>
      </c>
      <c r="AD356" s="123">
        <f t="shared" si="440"/>
        <v>4.458841463414634</v>
      </c>
      <c r="AE356" s="41">
        <v>40</v>
      </c>
      <c r="AF356" s="41">
        <v>47</v>
      </c>
      <c r="AG356" s="44">
        <f t="shared" si="441"/>
        <v>0.851063829787234</v>
      </c>
      <c r="AH356" s="123">
        <f t="shared" si="442"/>
        <v>3.4574468085106385</v>
      </c>
      <c r="AI356" s="41"/>
      <c r="AJ356" s="41"/>
      <c r="AK356" s="124"/>
      <c r="AL356" s="125"/>
      <c r="AM356" s="50"/>
      <c r="AN356" s="51">
        <f t="shared" si="443"/>
        <v>31.24667371991505</v>
      </c>
      <c r="AO356" s="52">
        <f t="shared" si="444"/>
        <v>51.51827609192606</v>
      </c>
      <c r="AP356" s="52">
        <f t="shared" si="445"/>
        <v>74.53210917607444</v>
      </c>
      <c r="AQ356" s="52">
        <f t="shared" si="446"/>
        <v>98.34811647601548</v>
      </c>
      <c r="AR356" s="156">
        <f t="shared" si="447"/>
        <v>126.83308923583704</v>
      </c>
      <c r="AS356" s="53" t="str">
        <f t="shared" si="448"/>
        <v>N/A</v>
      </c>
      <c r="AT356" s="54">
        <f t="shared" si="449"/>
        <v>20.27160237201101</v>
      </c>
      <c r="AU356" s="52">
        <f t="shared" si="450"/>
        <v>23.01383308414838</v>
      </c>
      <c r="AV356" s="52">
        <f t="shared" si="451"/>
        <v>23.816007299941035</v>
      </c>
      <c r="AW356" s="52">
        <f t="shared" si="452"/>
        <v>28.48497275982156</v>
      </c>
      <c r="AX356" s="53" t="str">
        <f t="shared" si="453"/>
        <v>N/A</v>
      </c>
      <c r="AZ356" s="38">
        <v>343</v>
      </c>
    </row>
    <row r="357" spans="2:52" ht="12.75">
      <c r="B357" s="297" t="s">
        <v>339</v>
      </c>
      <c r="C357" s="8"/>
      <c r="D357" s="8">
        <v>5</v>
      </c>
      <c r="E357" s="8"/>
      <c r="F357" s="40" t="s">
        <v>333</v>
      </c>
      <c r="G357" s="42"/>
      <c r="H357" s="42"/>
      <c r="I357" s="42"/>
      <c r="J357" s="41">
        <v>62</v>
      </c>
      <c r="K357" s="41">
        <v>16</v>
      </c>
      <c r="L357" s="126"/>
      <c r="M357" s="44">
        <f t="shared" si="432"/>
        <v>3.875</v>
      </c>
      <c r="N357" s="323" t="str">
        <f t="shared" si="431"/>
        <v>N/A</v>
      </c>
      <c r="O357" s="66">
        <v>38</v>
      </c>
      <c r="P357" s="66">
        <v>11</v>
      </c>
      <c r="Q357" s="44">
        <f t="shared" si="433"/>
        <v>3.4545454545454546</v>
      </c>
      <c r="R357" s="123">
        <f t="shared" si="434"/>
        <v>13.386363636363637</v>
      </c>
      <c r="S357" s="66">
        <v>44</v>
      </c>
      <c r="T357" s="66">
        <v>21</v>
      </c>
      <c r="U357" s="44">
        <f t="shared" si="435"/>
        <v>2.0952380952380953</v>
      </c>
      <c r="V357" s="123">
        <f t="shared" si="436"/>
        <v>8.119047619047619</v>
      </c>
      <c r="W357" s="41">
        <v>42</v>
      </c>
      <c r="X357" s="41">
        <v>29</v>
      </c>
      <c r="Y357" s="44">
        <f t="shared" si="437"/>
        <v>1.4482758620689655</v>
      </c>
      <c r="Z357" s="123">
        <f t="shared" si="438"/>
        <v>5.612068965517241</v>
      </c>
      <c r="AA357" s="128">
        <v>45</v>
      </c>
      <c r="AB357" s="128">
        <v>41</v>
      </c>
      <c r="AC357" s="44">
        <f t="shared" si="439"/>
        <v>1.0975609756097562</v>
      </c>
      <c r="AD357" s="123">
        <f t="shared" si="440"/>
        <v>4.253048780487806</v>
      </c>
      <c r="AE357" s="41">
        <v>41</v>
      </c>
      <c r="AF357" s="41">
        <v>46</v>
      </c>
      <c r="AG357" s="44">
        <f t="shared" si="441"/>
        <v>0.8913043478260869</v>
      </c>
      <c r="AH357" s="123">
        <f t="shared" si="442"/>
        <v>3.453804347826087</v>
      </c>
      <c r="AI357" s="41"/>
      <c r="AJ357" s="41"/>
      <c r="AK357" s="124"/>
      <c r="AL357" s="125"/>
      <c r="AM357" s="50"/>
      <c r="AN357" s="51">
        <f t="shared" si="443"/>
        <v>32.75860954507224</v>
      </c>
      <c r="AO357" s="52">
        <f t="shared" si="444"/>
        <v>54.01109590282572</v>
      </c>
      <c r="AP357" s="52">
        <f t="shared" si="445"/>
        <v>78.13850155556193</v>
      </c>
      <c r="AQ357" s="52">
        <f t="shared" si="446"/>
        <v>103.10689630550009</v>
      </c>
      <c r="AR357" s="156">
        <f t="shared" si="447"/>
        <v>126.96685029886092</v>
      </c>
      <c r="AS357" s="53" t="str">
        <f t="shared" si="448"/>
        <v>N/A</v>
      </c>
      <c r="AT357" s="54">
        <f t="shared" si="449"/>
        <v>21.252486357753483</v>
      </c>
      <c r="AU357" s="52">
        <f t="shared" si="450"/>
        <v>24.127405652736208</v>
      </c>
      <c r="AV357" s="52">
        <f t="shared" si="451"/>
        <v>24.968394749938156</v>
      </c>
      <c r="AW357" s="52">
        <f t="shared" si="452"/>
        <v>23.859953993360833</v>
      </c>
      <c r="AX357" s="53" t="str">
        <f t="shared" si="453"/>
        <v>N/A</v>
      </c>
      <c r="AZ357" s="38">
        <v>344</v>
      </c>
    </row>
    <row r="358" spans="2:52" ht="12.75">
      <c r="B358" s="297" t="s">
        <v>351</v>
      </c>
      <c r="C358" s="8"/>
      <c r="D358" s="8">
        <v>5</v>
      </c>
      <c r="E358" s="8"/>
      <c r="F358" s="341" t="s">
        <v>638</v>
      </c>
      <c r="G358" s="42"/>
      <c r="H358" s="42"/>
      <c r="I358" s="42"/>
      <c r="J358" s="41">
        <v>61</v>
      </c>
      <c r="K358" s="41">
        <v>17</v>
      </c>
      <c r="L358" s="126"/>
      <c r="M358" s="44">
        <f t="shared" si="432"/>
        <v>3.588235294117647</v>
      </c>
      <c r="N358" s="323" t="str">
        <f t="shared" si="431"/>
        <v>N/A</v>
      </c>
      <c r="O358" s="66">
        <v>38</v>
      </c>
      <c r="P358" s="66">
        <v>11</v>
      </c>
      <c r="Q358" s="44">
        <f t="shared" si="433"/>
        <v>3.4545454545454546</v>
      </c>
      <c r="R358" s="123">
        <f t="shared" si="434"/>
        <v>12.39572192513369</v>
      </c>
      <c r="S358" s="66">
        <v>44</v>
      </c>
      <c r="T358" s="66">
        <v>21</v>
      </c>
      <c r="U358" s="44">
        <f t="shared" si="435"/>
        <v>2.0952380952380953</v>
      </c>
      <c r="V358" s="123">
        <f t="shared" si="436"/>
        <v>7.518207282913166</v>
      </c>
      <c r="W358" s="41">
        <v>42</v>
      </c>
      <c r="X358" s="41">
        <v>29</v>
      </c>
      <c r="Y358" s="44">
        <f t="shared" si="437"/>
        <v>1.4482758620689655</v>
      </c>
      <c r="Z358" s="123">
        <f t="shared" si="438"/>
        <v>5.196754563894523</v>
      </c>
      <c r="AA358" s="128">
        <v>45</v>
      </c>
      <c r="AB358" s="128">
        <v>41</v>
      </c>
      <c r="AC358" s="44">
        <f t="shared" si="439"/>
        <v>1.0975609756097562</v>
      </c>
      <c r="AD358" s="123">
        <f t="shared" si="440"/>
        <v>3.9383070301291254</v>
      </c>
      <c r="AE358" s="41">
        <v>40</v>
      </c>
      <c r="AF358" s="41">
        <v>47</v>
      </c>
      <c r="AG358" s="44">
        <f t="shared" si="441"/>
        <v>0.851063829787234</v>
      </c>
      <c r="AH358" s="123">
        <f t="shared" si="442"/>
        <v>3.053817271589487</v>
      </c>
      <c r="AI358" s="41"/>
      <c r="AJ358" s="41"/>
      <c r="AK358" s="124"/>
      <c r="AL358" s="125"/>
      <c r="AM358" s="50"/>
      <c r="AN358" s="51">
        <f t="shared" si="443"/>
        <v>35.376613176748094</v>
      </c>
      <c r="AO358" s="52">
        <f t="shared" si="444"/>
        <v>58.32755643604334</v>
      </c>
      <c r="AP358" s="52">
        <f t="shared" si="445"/>
        <v>84.3831768847974</v>
      </c>
      <c r="AQ358" s="52">
        <f t="shared" si="446"/>
        <v>111.34699662499702</v>
      </c>
      <c r="AR358" s="156">
        <f t="shared" si="447"/>
        <v>143.59688894016386</v>
      </c>
      <c r="AS358" s="53" t="str">
        <f t="shared" si="448"/>
        <v>N/A</v>
      </c>
      <c r="AT358" s="54">
        <f t="shared" si="449"/>
        <v>22.950943259295244</v>
      </c>
      <c r="AU358" s="52">
        <f t="shared" si="450"/>
        <v>26.055620448754055</v>
      </c>
      <c r="AV358" s="52">
        <f t="shared" si="451"/>
        <v>26.963819740199625</v>
      </c>
      <c r="AW358" s="52">
        <f t="shared" si="452"/>
        <v>32.249892315166846</v>
      </c>
      <c r="AX358" s="53" t="str">
        <f t="shared" si="453"/>
        <v>N/A</v>
      </c>
      <c r="AZ358" s="38">
        <v>345</v>
      </c>
    </row>
    <row r="359" spans="2:52" ht="12.75">
      <c r="B359" s="297" t="s">
        <v>338</v>
      </c>
      <c r="C359" s="8"/>
      <c r="D359" s="8">
        <v>5</v>
      </c>
      <c r="E359" s="8"/>
      <c r="F359" s="40" t="s">
        <v>333</v>
      </c>
      <c r="G359" s="42"/>
      <c r="H359" s="42"/>
      <c r="I359" s="42"/>
      <c r="J359" s="41">
        <v>62</v>
      </c>
      <c r="K359" s="41">
        <v>16</v>
      </c>
      <c r="L359" s="126"/>
      <c r="M359" s="44">
        <f>J359/K359</f>
        <v>3.875</v>
      </c>
      <c r="N359" s="323" t="str">
        <f t="shared" si="431"/>
        <v>N/A</v>
      </c>
      <c r="O359" s="66">
        <v>38</v>
      </c>
      <c r="P359" s="66">
        <v>11</v>
      </c>
      <c r="Q359" s="44">
        <f t="shared" si="433"/>
        <v>3.4545454545454546</v>
      </c>
      <c r="R359" s="123">
        <f t="shared" si="434"/>
        <v>13.386363636363637</v>
      </c>
      <c r="S359" s="66">
        <v>44</v>
      </c>
      <c r="T359" s="66">
        <v>21</v>
      </c>
      <c r="U359" s="44">
        <f t="shared" si="435"/>
        <v>2.0952380952380953</v>
      </c>
      <c r="V359" s="123">
        <f t="shared" si="436"/>
        <v>8.119047619047619</v>
      </c>
      <c r="W359" s="41">
        <v>42</v>
      </c>
      <c r="X359" s="41">
        <v>29</v>
      </c>
      <c r="Y359" s="44">
        <f t="shared" si="437"/>
        <v>1.4482758620689655</v>
      </c>
      <c r="Z359" s="123">
        <f t="shared" si="438"/>
        <v>5.612068965517241</v>
      </c>
      <c r="AA359" s="128">
        <v>45</v>
      </c>
      <c r="AB359" s="128">
        <v>41</v>
      </c>
      <c r="AC359" s="44">
        <f t="shared" si="439"/>
        <v>1.0975609756097562</v>
      </c>
      <c r="AD359" s="123">
        <f t="shared" si="440"/>
        <v>4.253048780487806</v>
      </c>
      <c r="AE359" s="41">
        <v>41</v>
      </c>
      <c r="AF359" s="41">
        <v>46</v>
      </c>
      <c r="AG359" s="44">
        <f t="shared" si="441"/>
        <v>0.8913043478260869</v>
      </c>
      <c r="AH359" s="123">
        <f t="shared" si="442"/>
        <v>3.453804347826087</v>
      </c>
      <c r="AI359" s="41"/>
      <c r="AJ359" s="41"/>
      <c r="AK359" s="124"/>
      <c r="AL359" s="125"/>
      <c r="AM359" s="50"/>
      <c r="AN359" s="51">
        <f>($AO$4/(Q359*$M359))*$AW$4/(12*5280)*60</f>
        <v>32.75860954507224</v>
      </c>
      <c r="AO359" s="52">
        <f>($AO$4/(U359*$M359))*$AW$4/(12*5280)*60</f>
        <v>54.01109590282572</v>
      </c>
      <c r="AP359" s="52">
        <f>($AO$4/(Y359*$M359))*$AW$4/(12*5280)*60</f>
        <v>78.13850155556193</v>
      </c>
      <c r="AQ359" s="52">
        <f>($AO$4/(AC359*$M359))*$AW$4/(12*5280)*60</f>
        <v>103.10689630550009</v>
      </c>
      <c r="AR359" s="156">
        <f>IF(AG359&lt;&gt;0,($AO$4/(AG359*$M359))*$AW$4/(12*5280)*60,"N/A")</f>
        <v>126.96685029886092</v>
      </c>
      <c r="AS359" s="53" t="str">
        <f t="shared" si="448"/>
        <v>N/A</v>
      </c>
      <c r="AT359" s="54">
        <f t="shared" si="449"/>
        <v>21.252486357753483</v>
      </c>
      <c r="AU359" s="52">
        <f t="shared" si="450"/>
        <v>24.127405652736208</v>
      </c>
      <c r="AV359" s="52">
        <f t="shared" si="451"/>
        <v>24.968394749938156</v>
      </c>
      <c r="AW359" s="52">
        <f t="shared" si="452"/>
        <v>23.859953993360833</v>
      </c>
      <c r="AX359" s="53" t="str">
        <f t="shared" si="453"/>
        <v>N/A</v>
      </c>
      <c r="AZ359" s="38">
        <v>346</v>
      </c>
    </row>
    <row r="360" spans="2:52" ht="12.75">
      <c r="B360" s="56" t="s">
        <v>335</v>
      </c>
      <c r="C360" s="37"/>
      <c r="D360" s="8">
        <v>5</v>
      </c>
      <c r="E360" s="8"/>
      <c r="F360" s="341" t="s">
        <v>639</v>
      </c>
      <c r="G360" s="120"/>
      <c r="H360" s="120"/>
      <c r="I360" s="120"/>
      <c r="J360" s="41">
        <v>61</v>
      </c>
      <c r="K360" s="41">
        <v>17</v>
      </c>
      <c r="L360" s="126"/>
      <c r="M360" s="44">
        <f>J360/K360</f>
        <v>3.588235294117647</v>
      </c>
      <c r="N360" s="323" t="str">
        <f t="shared" si="431"/>
        <v>N/A</v>
      </c>
      <c r="O360" s="66"/>
      <c r="P360" s="66"/>
      <c r="Q360" s="44"/>
      <c r="R360" s="123"/>
      <c r="S360" s="66"/>
      <c r="T360" s="66"/>
      <c r="U360" s="44"/>
      <c r="V360" s="123"/>
      <c r="W360" s="41"/>
      <c r="X360" s="41"/>
      <c r="Y360" s="44"/>
      <c r="Z360" s="123"/>
      <c r="AA360" s="41"/>
      <c r="AB360" s="41"/>
      <c r="AC360" s="44"/>
      <c r="AD360" s="123"/>
      <c r="AE360" s="41"/>
      <c r="AF360" s="41"/>
      <c r="AG360" s="44"/>
      <c r="AH360" s="123"/>
      <c r="AI360" s="41"/>
      <c r="AJ360" s="41"/>
      <c r="AK360" s="124"/>
      <c r="AL360" s="125"/>
      <c r="AM360" s="50"/>
      <c r="AN360" s="51"/>
      <c r="AO360" s="52"/>
      <c r="AP360" s="52"/>
      <c r="AQ360" s="52"/>
      <c r="AR360" s="156" t="str">
        <f>IF(AG360&lt;&gt;0,($AO$4/(AG360*$M360))*$AW$4/(12*5280)*60,"N/A")</f>
        <v>N/A</v>
      </c>
      <c r="AS360" s="53" t="str">
        <f t="shared" si="448"/>
        <v>N/A</v>
      </c>
      <c r="AT360" s="54">
        <f t="shared" si="449"/>
        <v>0</v>
      </c>
      <c r="AU360" s="52">
        <f t="shared" si="450"/>
        <v>0</v>
      </c>
      <c r="AV360" s="52">
        <f t="shared" si="451"/>
        <v>0</v>
      </c>
      <c r="AW360" s="52" t="str">
        <f t="shared" si="452"/>
        <v>N/A</v>
      </c>
      <c r="AX360" s="53" t="str">
        <f t="shared" si="453"/>
        <v>N/A</v>
      </c>
      <c r="AZ360" s="38">
        <v>347</v>
      </c>
    </row>
    <row r="361" spans="2:52" ht="12.75">
      <c r="B361" s="297" t="s">
        <v>331</v>
      </c>
      <c r="C361" s="8"/>
      <c r="D361" s="8">
        <v>5</v>
      </c>
      <c r="E361" s="8"/>
      <c r="F361" s="40" t="s">
        <v>333</v>
      </c>
      <c r="G361" s="42"/>
      <c r="H361" s="42"/>
      <c r="I361" s="42"/>
      <c r="J361" s="41">
        <v>64</v>
      </c>
      <c r="K361" s="41">
        <v>15</v>
      </c>
      <c r="L361" s="126"/>
      <c r="M361" s="44">
        <f>J361/K361</f>
        <v>4.266666666666667</v>
      </c>
      <c r="N361" s="323" t="str">
        <f t="shared" si="431"/>
        <v>N/A</v>
      </c>
      <c r="O361" s="66">
        <v>38</v>
      </c>
      <c r="P361" s="66">
        <v>11</v>
      </c>
      <c r="Q361" s="44">
        <f>O361/P361</f>
        <v>3.4545454545454546</v>
      </c>
      <c r="R361" s="123">
        <f>Q361*M361</f>
        <v>14.73939393939394</v>
      </c>
      <c r="S361" s="66">
        <v>44</v>
      </c>
      <c r="T361" s="66">
        <v>21</v>
      </c>
      <c r="U361" s="44">
        <f>S361/T361</f>
        <v>2.0952380952380953</v>
      </c>
      <c r="V361" s="123">
        <f>U361*M361</f>
        <v>8.93968253968254</v>
      </c>
      <c r="W361" s="41">
        <v>42</v>
      </c>
      <c r="X361" s="41">
        <v>29</v>
      </c>
      <c r="Y361" s="44">
        <f>W361/X361</f>
        <v>1.4482758620689655</v>
      </c>
      <c r="Z361" s="123">
        <f>Y361*M361</f>
        <v>6.179310344827586</v>
      </c>
      <c r="AA361" s="66">
        <v>45</v>
      </c>
      <c r="AB361" s="66">
        <v>41</v>
      </c>
      <c r="AC361" s="44">
        <f>AA361/AB361</f>
        <v>1.0975609756097562</v>
      </c>
      <c r="AD361" s="123">
        <f>AC361*M361</f>
        <v>4.682926829268293</v>
      </c>
      <c r="AE361" s="41">
        <v>40</v>
      </c>
      <c r="AF361" s="41">
        <v>47</v>
      </c>
      <c r="AG361" s="44">
        <f>AE361/AF361</f>
        <v>0.851063829787234</v>
      </c>
      <c r="AH361" s="123">
        <f>AG361*M361</f>
        <v>3.631205673758865</v>
      </c>
      <c r="AI361" s="41"/>
      <c r="AJ361" s="41"/>
      <c r="AK361" s="124"/>
      <c r="AL361" s="125"/>
      <c r="AM361" s="50"/>
      <c r="AN361" s="51">
        <f>($AO$4/(Q361*$M361))*$AW$4/(12*5280)*60</f>
        <v>29.75147155948943</v>
      </c>
      <c r="AO361" s="52">
        <f>($AO$4/(U361*$M361))*$AW$4/(12*5280)*60</f>
        <v>49.053046083621005</v>
      </c>
      <c r="AP361" s="52">
        <f>($AO$4/(Y361*$M361))*$AW$4/(12*5280)*60</f>
        <v>70.96563129557869</v>
      </c>
      <c r="AQ361" s="52">
        <f>($AO$4/(AC361*$M361))*$AW$4/(12*5280)*60</f>
        <v>93.64200543370613</v>
      </c>
      <c r="AR361" s="156">
        <f>IF(AG361&lt;&gt;0,($AO$4/(AG361*$M361))*$AW$4/(12*5280)*60,"N/A")</f>
        <v>120.76392773920031</v>
      </c>
      <c r="AS361" s="53" t="str">
        <f t="shared" si="448"/>
        <v>N/A</v>
      </c>
      <c r="AT361" s="54">
        <f t="shared" si="449"/>
        <v>19.301574524131574</v>
      </c>
      <c r="AU361" s="52">
        <f t="shared" si="450"/>
        <v>21.912585211957683</v>
      </c>
      <c r="AV361" s="52">
        <f t="shared" si="451"/>
        <v>22.676374138127443</v>
      </c>
      <c r="AW361" s="52">
        <f t="shared" si="452"/>
        <v>27.12192230549418</v>
      </c>
      <c r="AX361" s="53" t="str">
        <f t="shared" si="453"/>
        <v>N/A</v>
      </c>
      <c r="AZ361" s="38">
        <v>348</v>
      </c>
    </row>
    <row r="362" spans="2:52" ht="12.75">
      <c r="B362" s="35" t="s">
        <v>332</v>
      </c>
      <c r="C362" s="8"/>
      <c r="D362" s="8">
        <v>5</v>
      </c>
      <c r="E362" s="8"/>
      <c r="F362" s="40" t="s">
        <v>333</v>
      </c>
      <c r="G362" s="42"/>
      <c r="H362" s="42"/>
      <c r="I362" s="42"/>
      <c r="J362" s="41">
        <v>64</v>
      </c>
      <c r="K362" s="41">
        <v>15</v>
      </c>
      <c r="L362" s="126"/>
      <c r="M362" s="44">
        <f>J362/K362</f>
        <v>4.266666666666667</v>
      </c>
      <c r="N362" s="323" t="str">
        <f t="shared" si="431"/>
        <v>N/A</v>
      </c>
      <c r="O362" s="66"/>
      <c r="P362" s="66"/>
      <c r="Q362" s="44"/>
      <c r="R362" s="123"/>
      <c r="S362" s="66"/>
      <c r="T362" s="66"/>
      <c r="U362" s="44"/>
      <c r="V362" s="123"/>
      <c r="W362" s="41"/>
      <c r="X362" s="41"/>
      <c r="Y362" s="44"/>
      <c r="Z362" s="123"/>
      <c r="AA362" s="41"/>
      <c r="AB362" s="41"/>
      <c r="AC362" s="44"/>
      <c r="AD362" s="123"/>
      <c r="AE362" s="41"/>
      <c r="AF362" s="41"/>
      <c r="AG362" s="44"/>
      <c r="AH362" s="123"/>
      <c r="AI362" s="41"/>
      <c r="AJ362" s="41"/>
      <c r="AK362" s="124"/>
      <c r="AL362" s="125"/>
      <c r="AM362" s="127"/>
      <c r="AN362" s="51"/>
      <c r="AO362" s="52"/>
      <c r="AP362" s="52"/>
      <c r="AQ362" s="52"/>
      <c r="AR362" s="156"/>
      <c r="AS362" s="53"/>
      <c r="AT362" s="54"/>
      <c r="AU362" s="52"/>
      <c r="AV362" s="52"/>
      <c r="AW362" s="52"/>
      <c r="AX362" s="53"/>
      <c r="AZ362" s="38">
        <v>349</v>
      </c>
    </row>
    <row r="363" spans="2:52" ht="12.75">
      <c r="B363" s="35" t="s">
        <v>336</v>
      </c>
      <c r="C363" s="8"/>
      <c r="D363" s="8">
        <v>5</v>
      </c>
      <c r="E363" s="8"/>
      <c r="F363" s="40" t="s">
        <v>333</v>
      </c>
      <c r="G363" s="39"/>
      <c r="H363" s="39"/>
      <c r="I363" s="39"/>
      <c r="J363" s="43">
        <v>61</v>
      </c>
      <c r="K363" s="43">
        <v>17</v>
      </c>
      <c r="L363" s="8"/>
      <c r="M363" s="44">
        <f>J363/K363</f>
        <v>3.588235294117647</v>
      </c>
      <c r="N363" s="323" t="str">
        <f t="shared" si="431"/>
        <v>N/A</v>
      </c>
      <c r="O363" s="66"/>
      <c r="P363" s="66"/>
      <c r="Q363" s="44"/>
      <c r="R363" s="47"/>
      <c r="S363" s="66"/>
      <c r="T363" s="66"/>
      <c r="U363" s="44"/>
      <c r="V363" s="47"/>
      <c r="W363" s="46"/>
      <c r="X363" s="46"/>
      <c r="Y363" s="44"/>
      <c r="Z363" s="47"/>
      <c r="AA363" s="128"/>
      <c r="AB363" s="128"/>
      <c r="AC363" s="44"/>
      <c r="AD363" s="123"/>
      <c r="AE363" s="46"/>
      <c r="AF363" s="46"/>
      <c r="AG363" s="44"/>
      <c r="AH363" s="123"/>
      <c r="AI363" s="129"/>
      <c r="AJ363" s="129"/>
      <c r="AK363" s="225"/>
      <c r="AL363" s="70"/>
      <c r="AM363" s="50"/>
      <c r="AN363" s="51"/>
      <c r="AO363" s="52"/>
      <c r="AP363" s="52"/>
      <c r="AQ363" s="52"/>
      <c r="AR363" s="156"/>
      <c r="AS363" s="53"/>
      <c r="AT363" s="54"/>
      <c r="AU363" s="52"/>
      <c r="AV363" s="52"/>
      <c r="AW363" s="52"/>
      <c r="AX363" s="53"/>
      <c r="AZ363" s="38">
        <v>350</v>
      </c>
    </row>
    <row r="364" spans="2:52" ht="13.5" thickBot="1">
      <c r="B364" s="33"/>
      <c r="C364" s="19"/>
      <c r="D364" s="19"/>
      <c r="E364" s="19"/>
      <c r="F364" s="132"/>
      <c r="G364" s="133"/>
      <c r="H364" s="133"/>
      <c r="I364" s="133"/>
      <c r="J364" s="134"/>
      <c r="K364" s="134"/>
      <c r="L364" s="135"/>
      <c r="M364" s="136"/>
      <c r="N364" s="137"/>
      <c r="O364" s="134"/>
      <c r="P364" s="134"/>
      <c r="Q364" s="136"/>
      <c r="R364" s="138"/>
      <c r="S364" s="134"/>
      <c r="T364" s="134"/>
      <c r="U364" s="136"/>
      <c r="V364" s="138"/>
      <c r="W364" s="134"/>
      <c r="X364" s="134"/>
      <c r="Y364" s="136"/>
      <c r="Z364" s="138"/>
      <c r="AA364" s="134"/>
      <c r="AB364" s="134"/>
      <c r="AC364" s="136"/>
      <c r="AD364" s="138"/>
      <c r="AE364" s="134"/>
      <c r="AF364" s="134"/>
      <c r="AG364" s="136"/>
      <c r="AH364" s="139"/>
      <c r="AI364" s="134"/>
      <c r="AJ364" s="134"/>
      <c r="AK364" s="140"/>
      <c r="AL364" s="141"/>
      <c r="AM364" s="50"/>
      <c r="AN364" s="101"/>
      <c r="AO364" s="102"/>
      <c r="AP364" s="102"/>
      <c r="AQ364" s="102"/>
      <c r="AR364" s="102"/>
      <c r="AS364" s="103"/>
      <c r="AT364" s="142"/>
      <c r="AU364" s="102"/>
      <c r="AV364" s="102"/>
      <c r="AW364" s="102"/>
      <c r="AX364" s="103"/>
      <c r="AZ364" s="38">
        <v>351</v>
      </c>
    </row>
    <row r="365" ht="12.75">
      <c r="AZ365" s="38">
        <v>352</v>
      </c>
    </row>
    <row r="366" spans="2:52" ht="13.5" thickBot="1">
      <c r="B366" s="107" t="s">
        <v>449</v>
      </c>
      <c r="C366" s="13"/>
      <c r="D366" s="13"/>
      <c r="E366" s="108"/>
      <c r="AH366" s="50"/>
      <c r="AI366" s="50"/>
      <c r="AJ366" s="50"/>
      <c r="AK366" s="180"/>
      <c r="AM366" s="50"/>
      <c r="AZ366" s="38">
        <v>353</v>
      </c>
    </row>
    <row r="367" spans="2:52" ht="12.75">
      <c r="B367" s="34"/>
      <c r="C367" s="18"/>
      <c r="D367" s="18"/>
      <c r="E367" s="18"/>
      <c r="F367" s="110"/>
      <c r="G367" s="20"/>
      <c r="H367" s="20"/>
      <c r="I367" s="20"/>
      <c r="J367" s="57"/>
      <c r="K367" s="57"/>
      <c r="L367" s="111"/>
      <c r="M367" s="112"/>
      <c r="N367" s="113"/>
      <c r="O367" s="57"/>
      <c r="P367" s="57"/>
      <c r="Q367" s="112"/>
      <c r="R367" s="114"/>
      <c r="S367" s="57"/>
      <c r="T367" s="57"/>
      <c r="U367" s="112"/>
      <c r="V367" s="114"/>
      <c r="W367" s="57"/>
      <c r="X367" s="57"/>
      <c r="Y367" s="112"/>
      <c r="Z367" s="114"/>
      <c r="AA367" s="57"/>
      <c r="AB367" s="57"/>
      <c r="AC367" s="112"/>
      <c r="AD367" s="114"/>
      <c r="AE367" s="57"/>
      <c r="AF367" s="57"/>
      <c r="AG367" s="112"/>
      <c r="AH367" s="114"/>
      <c r="AI367" s="57"/>
      <c r="AJ367" s="57"/>
      <c r="AK367" s="115"/>
      <c r="AL367" s="116"/>
      <c r="AM367" s="117"/>
      <c r="AN367" s="95"/>
      <c r="AO367" s="96"/>
      <c r="AP367" s="96"/>
      <c r="AQ367" s="96"/>
      <c r="AR367" s="148"/>
      <c r="AS367" s="97"/>
      <c r="AT367" s="118"/>
      <c r="AU367" s="96"/>
      <c r="AV367" s="96"/>
      <c r="AW367" s="96"/>
      <c r="AX367" s="97"/>
      <c r="AZ367" s="38">
        <v>354</v>
      </c>
    </row>
    <row r="368" spans="2:52" ht="12.75">
      <c r="B368" s="56" t="s">
        <v>451</v>
      </c>
      <c r="C368" s="37"/>
      <c r="D368" s="37">
        <v>6</v>
      </c>
      <c r="E368" s="37" t="s">
        <v>231</v>
      </c>
      <c r="F368" s="40" t="s">
        <v>450</v>
      </c>
      <c r="G368" s="120"/>
      <c r="H368" s="120"/>
      <c r="I368" s="120"/>
      <c r="J368" s="66">
        <v>44</v>
      </c>
      <c r="K368" s="66">
        <v>27</v>
      </c>
      <c r="L368" s="121"/>
      <c r="M368" s="44">
        <f>J368/K368</f>
        <v>1.6296296296296295</v>
      </c>
      <c r="N368" s="122" t="str">
        <f>IF($L368&lt;&gt;0,($J368/$L368),"N/A")</f>
        <v>N/A</v>
      </c>
      <c r="O368" s="66"/>
      <c r="P368" s="66"/>
      <c r="Q368" s="44"/>
      <c r="R368" s="123"/>
      <c r="S368" s="66"/>
      <c r="T368" s="66"/>
      <c r="U368" s="44"/>
      <c r="V368" s="123"/>
      <c r="W368" s="66"/>
      <c r="X368" s="66"/>
      <c r="Y368" s="44"/>
      <c r="Z368" s="123"/>
      <c r="AA368" s="66"/>
      <c r="AB368" s="66"/>
      <c r="AC368" s="44"/>
      <c r="AD368" s="123"/>
      <c r="AE368" s="66"/>
      <c r="AF368" s="66"/>
      <c r="AG368" s="44"/>
      <c r="AH368" s="123">
        <f aca="true" t="shared" si="454" ref="AH368:AH373">AG368*M368</f>
        <v>0</v>
      </c>
      <c r="AI368" s="66"/>
      <c r="AJ368" s="66"/>
      <c r="AK368" s="124"/>
      <c r="AL368" s="125"/>
      <c r="AM368" s="50"/>
      <c r="AN368" s="51"/>
      <c r="AO368" s="52"/>
      <c r="AP368" s="52"/>
      <c r="AQ368" s="52"/>
      <c r="AR368" s="156"/>
      <c r="AS368" s="53"/>
      <c r="AT368" s="54"/>
      <c r="AU368" s="52"/>
      <c r="AV368" s="52"/>
      <c r="AW368" s="52"/>
      <c r="AX368" s="53"/>
      <c r="AZ368" s="38">
        <v>355</v>
      </c>
    </row>
    <row r="369" spans="2:52" ht="12.75">
      <c r="B369" s="35" t="s">
        <v>452</v>
      </c>
      <c r="C369" s="8"/>
      <c r="D369" s="8">
        <v>6</v>
      </c>
      <c r="E369" s="8" t="s">
        <v>231</v>
      </c>
      <c r="F369" s="40" t="s">
        <v>450</v>
      </c>
      <c r="G369" s="42"/>
      <c r="H369" s="42"/>
      <c r="I369" s="42"/>
      <c r="J369" s="41">
        <v>41</v>
      </c>
      <c r="K369" s="41">
        <v>31</v>
      </c>
      <c r="L369" s="126"/>
      <c r="M369" s="44">
        <f>J369/K369</f>
        <v>1.3225806451612903</v>
      </c>
      <c r="N369" s="122" t="str">
        <f>IF($L369&lt;&gt;0,($J369/$L369),"N/A")</f>
        <v>N/A</v>
      </c>
      <c r="O369" s="66"/>
      <c r="P369" s="66"/>
      <c r="Q369" s="44"/>
      <c r="R369" s="123"/>
      <c r="S369" s="66"/>
      <c r="T369" s="66"/>
      <c r="U369" s="44"/>
      <c r="V369" s="123"/>
      <c r="W369" s="41"/>
      <c r="X369" s="41"/>
      <c r="Y369" s="44"/>
      <c r="Z369" s="123"/>
      <c r="AA369" s="66"/>
      <c r="AB369" s="66"/>
      <c r="AC369" s="44"/>
      <c r="AD369" s="123"/>
      <c r="AE369" s="41"/>
      <c r="AF369" s="41"/>
      <c r="AG369" s="44"/>
      <c r="AH369" s="123">
        <f t="shared" si="454"/>
        <v>0</v>
      </c>
      <c r="AI369" s="41"/>
      <c r="AJ369" s="41"/>
      <c r="AK369" s="124"/>
      <c r="AL369" s="125"/>
      <c r="AM369" s="50"/>
      <c r="AN369" s="51"/>
      <c r="AO369" s="52"/>
      <c r="AP369" s="52"/>
      <c r="AQ369" s="52"/>
      <c r="AR369" s="156"/>
      <c r="AS369" s="53"/>
      <c r="AT369" s="54"/>
      <c r="AU369" s="52"/>
      <c r="AV369" s="52"/>
      <c r="AW369" s="52"/>
      <c r="AX369" s="53"/>
      <c r="AZ369" s="38">
        <v>356</v>
      </c>
    </row>
    <row r="370" spans="2:52" ht="12.75">
      <c r="B370" s="56"/>
      <c r="C370" s="37"/>
      <c r="D370" s="37">
        <v>6</v>
      </c>
      <c r="E370" s="8" t="s">
        <v>231</v>
      </c>
      <c r="F370" s="40" t="s">
        <v>450</v>
      </c>
      <c r="G370" s="120"/>
      <c r="H370" s="120"/>
      <c r="I370" s="120"/>
      <c r="J370" s="41"/>
      <c r="K370" s="41"/>
      <c r="L370" s="126"/>
      <c r="M370" s="44"/>
      <c r="N370" s="122"/>
      <c r="O370" s="66"/>
      <c r="P370" s="66"/>
      <c r="Q370" s="44"/>
      <c r="R370" s="123"/>
      <c r="S370" s="66"/>
      <c r="T370" s="66"/>
      <c r="U370" s="44"/>
      <c r="V370" s="123"/>
      <c r="W370" s="41"/>
      <c r="X370" s="41"/>
      <c r="Y370" s="44"/>
      <c r="Z370" s="123"/>
      <c r="AA370" s="41"/>
      <c r="AB370" s="41"/>
      <c r="AC370" s="44"/>
      <c r="AD370" s="123"/>
      <c r="AE370" s="41"/>
      <c r="AF370" s="41"/>
      <c r="AG370" s="44"/>
      <c r="AH370" s="123">
        <f t="shared" si="454"/>
        <v>0</v>
      </c>
      <c r="AI370" s="41"/>
      <c r="AJ370" s="41"/>
      <c r="AK370" s="124"/>
      <c r="AL370" s="125"/>
      <c r="AM370" s="50"/>
      <c r="AN370" s="51"/>
      <c r="AO370" s="52"/>
      <c r="AP370" s="52"/>
      <c r="AQ370" s="52"/>
      <c r="AR370" s="156"/>
      <c r="AS370" s="53"/>
      <c r="AT370" s="54"/>
      <c r="AU370" s="52"/>
      <c r="AV370" s="52"/>
      <c r="AW370" s="52"/>
      <c r="AX370" s="53"/>
      <c r="AZ370" s="38">
        <v>357</v>
      </c>
    </row>
    <row r="371" spans="2:52" ht="12.75">
      <c r="B371" s="35"/>
      <c r="C371" s="8"/>
      <c r="D371" s="8"/>
      <c r="E371" s="8"/>
      <c r="F371" s="40"/>
      <c r="G371" s="39"/>
      <c r="H371" s="39"/>
      <c r="I371" s="39"/>
      <c r="J371" s="43"/>
      <c r="K371" s="43"/>
      <c r="L371" s="8"/>
      <c r="M371" s="44"/>
      <c r="N371" s="45"/>
      <c r="O371" s="66"/>
      <c r="P371" s="66"/>
      <c r="Q371" s="44"/>
      <c r="R371" s="123"/>
      <c r="S371" s="66"/>
      <c r="T371" s="66"/>
      <c r="U371" s="44"/>
      <c r="V371" s="123"/>
      <c r="W371" s="46"/>
      <c r="X371" s="46"/>
      <c r="Y371" s="44"/>
      <c r="Z371" s="123"/>
      <c r="AA371" s="46"/>
      <c r="AB371" s="46"/>
      <c r="AC371" s="44"/>
      <c r="AD371" s="123"/>
      <c r="AE371" s="46"/>
      <c r="AF371" s="46"/>
      <c r="AG371" s="44"/>
      <c r="AH371" s="123">
        <f t="shared" si="454"/>
        <v>0</v>
      </c>
      <c r="AI371" s="129"/>
      <c r="AJ371" s="129"/>
      <c r="AK371" s="124"/>
      <c r="AL371" s="125"/>
      <c r="AM371" s="50"/>
      <c r="AN371" s="51"/>
      <c r="AO371" s="52"/>
      <c r="AP371" s="52"/>
      <c r="AQ371" s="52"/>
      <c r="AR371" s="156"/>
      <c r="AS371" s="53"/>
      <c r="AT371" s="54"/>
      <c r="AU371" s="52"/>
      <c r="AV371" s="52"/>
      <c r="AW371" s="52"/>
      <c r="AX371" s="53"/>
      <c r="AZ371" s="38">
        <v>358</v>
      </c>
    </row>
    <row r="372" spans="2:52" ht="12.75">
      <c r="B372" s="35"/>
      <c r="C372" s="8"/>
      <c r="D372" s="8"/>
      <c r="E372" s="8"/>
      <c r="F372" s="40"/>
      <c r="G372" s="42"/>
      <c r="H372" s="42"/>
      <c r="I372" s="42"/>
      <c r="J372" s="41"/>
      <c r="K372" s="41"/>
      <c r="L372" s="126"/>
      <c r="M372" s="44"/>
      <c r="N372" s="122"/>
      <c r="O372" s="66"/>
      <c r="P372" s="66"/>
      <c r="Q372" s="44"/>
      <c r="R372" s="123"/>
      <c r="S372" s="66"/>
      <c r="T372" s="66"/>
      <c r="U372" s="44"/>
      <c r="V372" s="123"/>
      <c r="W372" s="41"/>
      <c r="X372" s="41"/>
      <c r="Y372" s="44"/>
      <c r="Z372" s="123"/>
      <c r="AA372" s="41"/>
      <c r="AB372" s="41"/>
      <c r="AC372" s="44"/>
      <c r="AD372" s="123"/>
      <c r="AE372" s="41"/>
      <c r="AF372" s="41"/>
      <c r="AG372" s="44"/>
      <c r="AH372" s="123">
        <f t="shared" si="454"/>
        <v>0</v>
      </c>
      <c r="AI372" s="41"/>
      <c r="AJ372" s="41"/>
      <c r="AK372" s="124"/>
      <c r="AL372" s="125"/>
      <c r="AM372" s="50"/>
      <c r="AN372" s="51"/>
      <c r="AO372" s="52"/>
      <c r="AP372" s="52"/>
      <c r="AQ372" s="52"/>
      <c r="AR372" s="156"/>
      <c r="AS372" s="53"/>
      <c r="AT372" s="54"/>
      <c r="AU372" s="52"/>
      <c r="AV372" s="52"/>
      <c r="AW372" s="52"/>
      <c r="AX372" s="53"/>
      <c r="AZ372" s="38">
        <v>359</v>
      </c>
    </row>
    <row r="373" spans="2:52" ht="12.75">
      <c r="B373" s="35" t="s">
        <v>461</v>
      </c>
      <c r="C373" s="8" t="s">
        <v>462</v>
      </c>
      <c r="D373" s="8"/>
      <c r="E373" s="8"/>
      <c r="F373" s="40"/>
      <c r="G373" s="42"/>
      <c r="H373" s="42"/>
      <c r="I373" s="42"/>
      <c r="J373" s="41"/>
      <c r="K373" s="41"/>
      <c r="L373" s="126"/>
      <c r="M373" s="44"/>
      <c r="N373" s="122"/>
      <c r="O373" s="66"/>
      <c r="P373" s="66"/>
      <c r="Q373" s="44"/>
      <c r="R373" s="123"/>
      <c r="S373" s="66"/>
      <c r="T373" s="66"/>
      <c r="U373" s="44"/>
      <c r="V373" s="123"/>
      <c r="W373" s="41"/>
      <c r="X373" s="41"/>
      <c r="Y373" s="44"/>
      <c r="Z373" s="123"/>
      <c r="AA373" s="41"/>
      <c r="AB373" s="41"/>
      <c r="AC373" s="44"/>
      <c r="AD373" s="123"/>
      <c r="AE373" s="41"/>
      <c r="AF373" s="41"/>
      <c r="AG373" s="44"/>
      <c r="AH373" s="123">
        <f t="shared" si="454"/>
        <v>0</v>
      </c>
      <c r="AI373" s="41"/>
      <c r="AJ373" s="41"/>
      <c r="AK373" s="124"/>
      <c r="AL373" s="125"/>
      <c r="AM373" s="50"/>
      <c r="AN373" s="51"/>
      <c r="AO373" s="52"/>
      <c r="AP373" s="52"/>
      <c r="AQ373" s="52"/>
      <c r="AR373" s="156"/>
      <c r="AS373" s="53"/>
      <c r="AT373" s="54"/>
      <c r="AU373" s="52"/>
      <c r="AV373" s="52"/>
      <c r="AW373" s="52"/>
      <c r="AX373" s="53"/>
      <c r="AZ373" s="38">
        <v>360</v>
      </c>
    </row>
    <row r="374" spans="2:52" ht="13.5" thickBot="1">
      <c r="B374" s="33"/>
      <c r="C374" s="19"/>
      <c r="D374" s="19"/>
      <c r="E374" s="19"/>
      <c r="F374" s="132"/>
      <c r="G374" s="133"/>
      <c r="H374" s="133"/>
      <c r="I374" s="133"/>
      <c r="J374" s="134"/>
      <c r="K374" s="134"/>
      <c r="L374" s="135"/>
      <c r="M374" s="136"/>
      <c r="N374" s="137"/>
      <c r="O374" s="134"/>
      <c r="P374" s="134"/>
      <c r="Q374" s="136"/>
      <c r="R374" s="138"/>
      <c r="S374" s="134"/>
      <c r="T374" s="134"/>
      <c r="U374" s="136"/>
      <c r="V374" s="138"/>
      <c r="W374" s="134"/>
      <c r="X374" s="134"/>
      <c r="Y374" s="136"/>
      <c r="Z374" s="138"/>
      <c r="AA374" s="134"/>
      <c r="AB374" s="134"/>
      <c r="AC374" s="136"/>
      <c r="AD374" s="138"/>
      <c r="AE374" s="134"/>
      <c r="AF374" s="134"/>
      <c r="AG374" s="136"/>
      <c r="AH374" s="139"/>
      <c r="AI374" s="134"/>
      <c r="AJ374" s="134"/>
      <c r="AK374" s="140"/>
      <c r="AL374" s="141"/>
      <c r="AM374" s="50"/>
      <c r="AN374" s="101"/>
      <c r="AO374" s="102"/>
      <c r="AP374" s="102"/>
      <c r="AQ374" s="102"/>
      <c r="AR374" s="102"/>
      <c r="AS374" s="103"/>
      <c r="AT374" s="142"/>
      <c r="AU374" s="102"/>
      <c r="AV374" s="102"/>
      <c r="AW374" s="102"/>
      <c r="AX374" s="103"/>
      <c r="AZ374" s="38">
        <v>361</v>
      </c>
    </row>
  </sheetData>
  <sheetProtection sheet="1" autoFilter="0"/>
  <mergeCells count="3">
    <mergeCell ref="B4:N4"/>
    <mergeCell ref="F120:F125"/>
    <mergeCell ref="F115:F119"/>
  </mergeCells>
  <conditionalFormatting sqref="AR367:AS374 AR233:AS252 AR7:AS125 AR254:AS282 AR129 AS126:AS129 AR126 AR161:AS172 AR130:AS158 AR174:AS231 AR284:AS341 AR343:AS364">
    <cfRule type="cellIs" priority="1" dxfId="0" operator="equal" stopIfTrue="1">
      <formula>0</formula>
    </cfRule>
  </conditionalFormatting>
  <dataValidations count="3">
    <dataValidation type="list" allowBlank="1" showInputMessage="1" showErrorMessage="1" sqref="AP4">
      <formula1>Width</formula1>
    </dataValidation>
    <dataValidation type="list" allowBlank="1" showInputMessage="1" showErrorMessage="1" sqref="AQ4">
      <formula1>Ratio</formula1>
    </dataValidation>
    <dataValidation type="list" allowBlank="1" showInputMessage="1" showErrorMessage="1" sqref="AR4">
      <formula1>Diam</formula1>
    </dataValidation>
  </dataValidations>
  <printOptions/>
  <pageMargins left="0.75" right="0.75" top="1" bottom="1" header="0.5" footer="0.5"/>
  <pageSetup fitToHeight="1" fitToWidth="1" horizontalDpi="300" verticalDpi="300" orientation="landscape" scale="80" r:id="rId3"/>
  <headerFooter alignWithMargins="0">
    <oddFooter>&amp;CPage &amp;P</oddFooter>
  </headerFooter>
  <ignoredErrors>
    <ignoredError sqref="B1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VW Gearbox Ratios</dc:title>
  <dc:subject/>
  <dc:creator/>
  <cp:keywords>VW Gearbox Tranny Ratios</cp:keywords>
  <dc:description>Version 10</dc:description>
  <cp:lastModifiedBy>VW Technic</cp:lastModifiedBy>
  <cp:lastPrinted>2002-06-17T20:29:57Z</cp:lastPrinted>
  <dcterms:created xsi:type="dcterms:W3CDTF">2001-04-25T15:14:53Z</dcterms:created>
  <dcterms:modified xsi:type="dcterms:W3CDTF">2011-09-20T20:41:10Z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